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alle\laurie.bliss$\MyDocs\Liferay\"/>
    </mc:Choice>
  </mc:AlternateContent>
  <xr:revisionPtr revIDLastSave="0" documentId="8_{C4C43703-13E7-4FD5-8090-FDA8D995E885}" xr6:coauthVersionLast="44" xr6:coauthVersionMax="44" xr10:uidLastSave="{00000000-0000-0000-0000-000000000000}"/>
  <bookViews>
    <workbookView xWindow="29190" yWindow="960" windowWidth="27420" windowHeight="14640" xr2:uid="{00000000-000D-0000-FFFF-FFFF00000000}"/>
  </bookViews>
  <sheets>
    <sheet name="MSME" sheetId="10" r:id="rId1"/>
    <sheet name="ME" sheetId="11" r:id="rId2"/>
    <sheet name="Test" sheetId="12" state="hidden" r:id="rId3"/>
  </sheets>
  <definedNames>
    <definedName name="MS" localSheetId="0">#REF!</definedName>
    <definedName name="MS">#REF!</definedName>
    <definedName name="MSES" localSheetId="0">#REF!</definedName>
    <definedName name="MSES">#REF!</definedName>
    <definedName name="MSME" localSheetId="0">#REF!</definedName>
    <definedName name="MSME">#REF!</definedName>
    <definedName name="msme2">#REF!</definedName>
    <definedName name="_xlnm.Print_Area" localSheetId="1">ME!$A$1:$E$127</definedName>
    <definedName name="_xlnm.Print_Area" localSheetId="0">MSME!$A$1:$E$133</definedName>
    <definedName name="test3" localSheetId="0">#REF!</definedName>
    <definedName name="test3">#REF!</definedName>
    <definedName name="test4">#REF!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3" i="11" l="1"/>
  <c r="D123" i="11"/>
  <c r="E100" i="11"/>
  <c r="D100" i="11"/>
  <c r="E76" i="11"/>
  <c r="D76" i="11"/>
  <c r="A61" i="11"/>
  <c r="A60" i="11"/>
  <c r="C21" i="11"/>
  <c r="B21" i="11"/>
  <c r="B20" i="11"/>
  <c r="E126" i="11"/>
  <c r="E124" i="11"/>
  <c r="E13" i="11"/>
  <c r="E77" i="11"/>
  <c r="D13" i="11"/>
  <c r="A19" i="12"/>
  <c r="E11" i="11"/>
  <c r="E101" i="11"/>
  <c r="E125" i="11"/>
  <c r="E127" i="11"/>
  <c r="E129" i="10"/>
  <c r="D129" i="10"/>
  <c r="E109" i="10"/>
  <c r="D109" i="10"/>
  <c r="E81" i="10"/>
  <c r="D81" i="10"/>
  <c r="A66" i="10"/>
  <c r="A65" i="10"/>
  <c r="C21" i="10"/>
  <c r="B21" i="10"/>
  <c r="B20" i="10"/>
  <c r="E132" i="10"/>
  <c r="E14" i="11"/>
  <c r="D11" i="11"/>
  <c r="A17" i="12"/>
  <c r="E12" i="11"/>
  <c r="E130" i="10"/>
  <c r="E82" i="10"/>
  <c r="D14" i="11"/>
  <c r="A20" i="12"/>
  <c r="D12" i="11"/>
  <c r="A18" i="12"/>
  <c r="E13" i="10"/>
  <c r="E11" i="10"/>
  <c r="E110" i="10"/>
  <c r="A23" i="12"/>
  <c r="D15" i="11"/>
  <c r="E131" i="10"/>
  <c r="E133" i="10"/>
  <c r="D13" i="10"/>
  <c r="A5" i="12"/>
  <c r="D11" i="10"/>
  <c r="A3" i="12"/>
  <c r="E12" i="10"/>
  <c r="D12" i="10"/>
  <c r="A4" i="12"/>
  <c r="E14" i="10"/>
  <c r="A6" i="12"/>
  <c r="D14" i="10"/>
  <c r="A9" i="12"/>
  <c r="D15" i="10"/>
</calcChain>
</file>

<file path=xl/sharedStrings.xml><?xml version="1.0" encoding="utf-8"?>
<sst xmlns="http://schemas.openxmlformats.org/spreadsheetml/2006/main" count="158" uniqueCount="84">
  <si>
    <t>Course Number</t>
  </si>
  <si>
    <t>Department of Mechanical and Aerospace Engineering</t>
  </si>
  <si>
    <t>Year</t>
  </si>
  <si>
    <t>Academic Associate</t>
  </si>
  <si>
    <t>Program Officer</t>
  </si>
  <si>
    <t>Date</t>
  </si>
  <si>
    <t>Department Chair</t>
  </si>
  <si>
    <t>Student Signature</t>
  </si>
  <si>
    <t>Exp. Graduation:</t>
  </si>
  <si>
    <t>Quarter</t>
  </si>
  <si>
    <t>DEPARTMENT OF MECHANICAL AND AEROSPACE ENGINEERING</t>
  </si>
  <si>
    <t>Yes</t>
  </si>
  <si>
    <t>Thesis Advisor:</t>
  </si>
  <si>
    <t>Thesis Title:</t>
  </si>
  <si>
    <r>
      <t xml:space="preserve">I certify that the information contained within this form is correct at the time of my graduation and accurately documents the courses I completed to satisfy the degree requirements for the M.S. in Mechanical Engineering. </t>
    </r>
    <r>
      <rPr>
        <u/>
        <sz val="12"/>
        <color theme="1"/>
        <rFont val="Times New Roman"/>
        <family val="1"/>
      </rPr>
      <t xml:space="preserve"> I also certify that no courses that appear on this form also appear on my BSME checklist.</t>
    </r>
  </si>
  <si>
    <t>I certify that this student has met the minimum degree requirements.</t>
  </si>
  <si>
    <t>In order to complete the requirements for the degree of Master of Science (MSME or MSES), a specific Specialization Track within the discipline of Mechanical Engineering must be declared.  Identify the specialization area from the drop-down list and type in two supporting courses in that track.</t>
  </si>
  <si>
    <t>NOTE:  NO COURSES COUNTED TOWARD BSME EQUIVALENCY MAY BE</t>
  </si>
  <si>
    <t>COUNTED TOWARD MSME GRADUATION REQUIREMENTS.</t>
  </si>
  <si>
    <t>Course Title</t>
  </si>
  <si>
    <t>Hours</t>
  </si>
  <si>
    <t>Lab Hours</t>
  </si>
  <si>
    <t xml:space="preserve"> </t>
  </si>
  <si>
    <r>
      <t xml:space="preserve">This checklist documents the completion of the requirements for the degrees of:
• Master of Science in Mechanical Engineering </t>
    </r>
    <r>
      <rPr>
        <b/>
        <sz val="12"/>
        <color rgb="FF000000"/>
        <rFont val="Times New Roman"/>
        <family val="1"/>
      </rPr>
      <t>(MSME)</t>
    </r>
    <r>
      <rPr>
        <sz val="12"/>
        <color rgb="FF000000"/>
        <rFont val="Times New Roman"/>
        <family val="1"/>
      </rPr>
      <t xml:space="preserve">
• Master of Science in Engineering Science, Mechanical Engineering </t>
    </r>
    <r>
      <rPr>
        <b/>
        <sz val="12"/>
        <color rgb="FF000000"/>
        <rFont val="Times New Roman"/>
        <family val="1"/>
      </rPr>
      <t>(MSES)</t>
    </r>
    <r>
      <rPr>
        <sz val="12"/>
        <color rgb="FF000000"/>
        <rFont val="Times New Roman"/>
        <family val="1"/>
      </rPr>
      <t xml:space="preserve">
• Mechanical Engineer </t>
    </r>
    <r>
      <rPr>
        <b/>
        <sz val="12"/>
        <color rgb="FF000000"/>
        <rFont val="Times New Roman"/>
        <family val="1"/>
      </rPr>
      <t>(ME)</t>
    </r>
    <r>
      <rPr>
        <sz val="12"/>
        <color rgb="FF000000"/>
        <rFont val="Times New Roman"/>
        <family val="1"/>
      </rPr>
      <t xml:space="preserve">
The degree of Master of Science in Mechanical Engineering (MSME) is accredited by Accreditation Board of Engineering and Technology (ABET), and hence eligibility for this degree is contingent upon satisfying one of the following two conditions:
1. Having earned an ABET-accredited Bachelor of Science in Mechanical Engineering (BSME), 
2. Establishing ABET BSME "equivalency" (satisfying requirements documented by the BSME equivalency checklist).
</t>
    </r>
    <r>
      <rPr>
        <b/>
        <sz val="12"/>
        <color rgb="FF000000"/>
        <rFont val="Times New Roman"/>
        <family val="1"/>
      </rPr>
      <t>ALL students must complete both the BSME equivalency checklist and this MS checklist.</t>
    </r>
    <r>
      <rPr>
        <sz val="12"/>
        <color rgb="FF000000"/>
        <rFont val="Times New Roman"/>
        <family val="1"/>
      </rPr>
      <t xml:space="preserve">
</t>
    </r>
  </si>
  <si>
    <t>Specialization Track:</t>
  </si>
  <si>
    <t>BSME Degree/Equivalence Requirements satisfied?</t>
  </si>
  <si>
    <t>Degree Sought:</t>
  </si>
  <si>
    <t>Competency / Track Requirement:</t>
  </si>
  <si>
    <t>Course Credit Requirements:</t>
  </si>
  <si>
    <t>Select Quarter</t>
  </si>
  <si>
    <t>No. of Thesis Credits:</t>
  </si>
  <si>
    <t>Total Lecture/Lab Hours</t>
  </si>
  <si>
    <t>Supporting  courses:</t>
  </si>
  <si>
    <t>Enrolled (MM/Yr.) at NPS</t>
  </si>
  <si>
    <r>
      <rPr>
        <b/>
        <sz val="12"/>
        <rFont val="Times New Roman"/>
        <family val="1"/>
      </rPr>
      <t>Fi</t>
    </r>
    <r>
      <rPr>
        <sz val="12"/>
        <rFont val="Times New Roman"/>
        <family val="1"/>
      </rPr>
      <t>rst and</t>
    </r>
    <r>
      <rPr>
        <b/>
        <sz val="12"/>
        <rFont val="Times New Roman"/>
        <family val="1"/>
      </rPr>
      <t xml:space="preserve"> L</t>
    </r>
    <r>
      <rPr>
        <sz val="12"/>
        <rFont val="Times New Roman"/>
        <family val="1"/>
      </rPr>
      <t>ast Name:</t>
    </r>
  </si>
  <si>
    <t>Select Degree</t>
  </si>
  <si>
    <t>Mechanical Engineer's Degree Summary</t>
  </si>
  <si>
    <t xml:space="preserve"> [32] required</t>
  </si>
  <si>
    <t>[52] required</t>
  </si>
  <si>
    <t xml:space="preserve"> [12] required</t>
  </si>
  <si>
    <t>Total 4000 Level QHrs. in MAE</t>
  </si>
  <si>
    <t>Total 3000 and 4000 level QHrs. in  MAE</t>
  </si>
  <si>
    <t xml:space="preserve">Total 3000 and 4000 level non-MAE level QHrs. </t>
  </si>
  <si>
    <t>[92] required</t>
  </si>
  <si>
    <t>Mechanical Engineer</t>
  </si>
  <si>
    <r>
      <t>Total 4000 Level QHrs. Engineer</t>
    </r>
    <r>
      <rPr>
        <b/>
        <sz val="12"/>
        <color rgb="FF000000"/>
        <rFont val="Times New Roman"/>
        <family val="1"/>
      </rPr>
      <t>: [32] required</t>
    </r>
  </si>
  <si>
    <r>
      <t xml:space="preserve">Total of 3000 and 4000 non-MAE Level QHrs. </t>
    </r>
    <r>
      <rPr>
        <b/>
        <sz val="12"/>
        <color rgb="FF000000"/>
        <rFont val="Times New Roman"/>
        <family val="1"/>
      </rPr>
      <t>[12] required</t>
    </r>
  </si>
  <si>
    <t>CHECKLIST FOR MECHANICAL ENGINEER'S DEGREE</t>
  </si>
  <si>
    <r>
      <rPr>
        <b/>
        <sz val="12"/>
        <color theme="1"/>
        <rFont val="Times New Roman"/>
        <family val="1"/>
      </rPr>
      <t>C. </t>
    </r>
    <r>
      <rPr>
        <sz val="12"/>
        <color theme="1"/>
        <rFont val="Times New Roman"/>
        <family val="1"/>
      </rPr>
      <t xml:space="preserve">    List 3000 and 4000 level </t>
    </r>
    <r>
      <rPr>
        <b/>
        <sz val="12"/>
        <color theme="1"/>
        <rFont val="Times New Roman"/>
        <family val="1"/>
      </rPr>
      <t>non</t>
    </r>
    <r>
      <rPr>
        <sz val="12"/>
        <color theme="1"/>
        <rFont val="Times New Roman"/>
        <family val="1"/>
      </rPr>
      <t>-Mechanical and Aerospace Engineering graduate level courses</t>
    </r>
    <r>
      <rPr>
        <b/>
        <sz val="12"/>
        <color theme="1"/>
        <rFont val="Times New Roman"/>
        <family val="1"/>
      </rPr>
      <t xml:space="preserve"> APPLIED </t>
    </r>
    <r>
      <rPr>
        <sz val="12"/>
        <color theme="1"/>
        <rFont val="Times New Roman"/>
        <family val="1"/>
      </rPr>
      <t xml:space="preserve">toward the </t>
    </r>
    <r>
      <rPr>
        <u/>
        <sz val="12"/>
        <color theme="1"/>
        <rFont val="Times New Roman"/>
        <family val="1"/>
      </rPr>
      <t>MECHANICAL ENGINEER DEGREE</t>
    </r>
    <r>
      <rPr>
        <sz val="12"/>
        <color theme="1"/>
        <rFont val="Times New Roman"/>
        <family val="1"/>
      </rPr>
      <t xml:space="preserve">:  At least </t>
    </r>
    <r>
      <rPr>
        <sz val="12"/>
        <color rgb="FFFF0000"/>
        <rFont val="Times New Roman"/>
        <family val="1"/>
      </rPr>
      <t>12</t>
    </r>
    <r>
      <rPr>
        <sz val="12"/>
        <color theme="1"/>
        <rFont val="Times New Roman"/>
        <family val="1"/>
      </rPr>
      <t xml:space="preserve"> credit hours must be earned in technical courses taken outside the MAE department, including at least one advanced mathematics course.</t>
    </r>
  </si>
  <si>
    <r>
      <rPr>
        <b/>
        <sz val="12"/>
        <color theme="1"/>
        <rFont val="Times New Roman"/>
        <family val="1"/>
      </rPr>
      <t>B.</t>
    </r>
    <r>
      <rPr>
        <sz val="12"/>
        <color theme="1"/>
        <rFont val="Times New Roman"/>
        <family val="1"/>
      </rPr>
      <t xml:space="preserve">  List 3000 Mechanical and Aerospace Engineering courses </t>
    </r>
    <r>
      <rPr>
        <b/>
        <sz val="12"/>
        <color theme="1"/>
        <rFont val="Times New Roman"/>
        <family val="1"/>
      </rPr>
      <t>applied toward</t>
    </r>
    <r>
      <rPr>
        <sz val="12"/>
        <color theme="1"/>
        <rFont val="Times New Roman"/>
        <family val="1"/>
      </rPr>
      <t xml:space="preserve"> Engineer degree. </t>
    </r>
  </si>
  <si>
    <r>
      <rPr>
        <b/>
        <sz val="12"/>
        <color theme="1"/>
        <rFont val="Times New Roman"/>
        <family val="1"/>
      </rPr>
      <t>Section A.</t>
    </r>
    <r>
      <rPr>
        <sz val="12"/>
        <color theme="1"/>
        <rFont val="Times New Roman"/>
        <family val="1"/>
      </rPr>
      <t xml:space="preserve">  List</t>
    </r>
    <r>
      <rPr>
        <u/>
        <sz val="12"/>
        <color theme="1"/>
        <rFont val="Times New Roman"/>
        <family val="1"/>
      </rPr>
      <t xml:space="preserve"> 4000</t>
    </r>
    <r>
      <rPr>
        <sz val="12"/>
        <color theme="1"/>
        <rFont val="Times New Roman"/>
        <family val="1"/>
      </rPr>
      <t xml:space="preserve"> level Mechanical or Aerospace Engineering courses</t>
    </r>
    <r>
      <rPr>
        <b/>
        <sz val="12"/>
        <color theme="1"/>
        <rFont val="Times New Roman"/>
        <family val="1"/>
      </rPr>
      <t xml:space="preserve"> applied</t>
    </r>
    <r>
      <rPr>
        <sz val="12"/>
        <color theme="1"/>
        <rFont val="Times New Roman"/>
        <family val="1"/>
      </rPr>
      <t xml:space="preserve"> toward Engineer degree.</t>
    </r>
  </si>
  <si>
    <t>The degree of Mechanical Engineer requires at least 64-quarter hours of graduate level credits. At least 32-quarter hours must be at the 4000 level and at least 52 graduate-level quarter hours must be in courses offered by the Mechanical and Aerospace Engineering Department. Identify courses to be counted toward the Mechanical Engineer degree:</t>
  </si>
  <si>
    <t>Mechanical Engineer Total Quarter Hours</t>
  </si>
  <si>
    <t>[12] required</t>
  </si>
  <si>
    <r>
      <t>Total 4000 Level QHrs. in MAE</t>
    </r>
    <r>
      <rPr>
        <b/>
        <sz val="12"/>
        <color theme="1"/>
        <rFont val="Times New Roman"/>
        <family val="1"/>
      </rPr>
      <t/>
    </r>
  </si>
  <si>
    <t>[24] required</t>
  </si>
  <si>
    <t>Total 3000 and 4000 level QHrs. in MAE</t>
  </si>
  <si>
    <t>[8] required</t>
  </si>
  <si>
    <r>
      <rPr>
        <b/>
        <sz val="12"/>
        <color theme="1"/>
        <rFont val="Times New Roman"/>
        <family val="1"/>
      </rPr>
      <t>C. </t>
    </r>
    <r>
      <rPr>
        <sz val="12"/>
        <color theme="1"/>
        <rFont val="Times New Roman"/>
        <family val="1"/>
      </rPr>
      <t xml:space="preserve">    List 3000 and 4000 level </t>
    </r>
    <r>
      <rPr>
        <b/>
        <sz val="12"/>
        <color theme="1"/>
        <rFont val="Times New Roman"/>
        <family val="1"/>
      </rPr>
      <t>non</t>
    </r>
    <r>
      <rPr>
        <sz val="12"/>
        <color theme="1"/>
        <rFont val="Times New Roman"/>
        <family val="1"/>
      </rPr>
      <t>-Mechanical and Aerospace Engineering graduate level courses</t>
    </r>
    <r>
      <rPr>
        <b/>
        <sz val="12"/>
        <color theme="1"/>
        <rFont val="Times New Roman"/>
        <family val="1"/>
      </rPr>
      <t xml:space="preserve"> APPLIED </t>
    </r>
    <r>
      <rPr>
        <sz val="12"/>
        <color theme="1"/>
        <rFont val="Times New Roman"/>
        <family val="1"/>
      </rPr>
      <t xml:space="preserve">toward the MSME/MSES degree.  </t>
    </r>
    <r>
      <rPr>
        <u/>
        <sz val="12"/>
        <color theme="1"/>
        <rFont val="Times New Roman"/>
        <family val="1"/>
      </rPr>
      <t>MSME/MSES DEGREE</t>
    </r>
    <r>
      <rPr>
        <sz val="12"/>
        <color theme="1"/>
        <rFont val="Times New Roman"/>
        <family val="1"/>
      </rPr>
      <t>: At least</t>
    </r>
    <r>
      <rPr>
        <sz val="12"/>
        <color rgb="FFFF0000"/>
        <rFont val="Times New Roman"/>
        <family val="1"/>
      </rPr>
      <t xml:space="preserve"> 8</t>
    </r>
    <r>
      <rPr>
        <sz val="12"/>
        <color theme="1"/>
        <rFont val="Times New Roman"/>
        <family val="1"/>
      </rPr>
      <t xml:space="preserve"> credit hours must be earned in technical courses taken outside the MAE department. </t>
    </r>
    <r>
      <rPr>
        <u/>
        <sz val="12"/>
        <color theme="1"/>
        <rFont val="Times New Roman"/>
        <family val="1"/>
      </rPr>
      <t/>
    </r>
  </si>
  <si>
    <r>
      <rPr>
        <b/>
        <sz val="12"/>
        <color theme="1"/>
        <rFont val="Times New Roman"/>
        <family val="1"/>
      </rPr>
      <t>B.</t>
    </r>
    <r>
      <rPr>
        <sz val="12"/>
        <color theme="1"/>
        <rFont val="Times New Roman"/>
        <family val="1"/>
      </rPr>
      <t xml:space="preserve">  List 3000 Mechanical and Aerospace Engineering courses </t>
    </r>
    <r>
      <rPr>
        <b/>
        <sz val="12"/>
        <color theme="1"/>
        <rFont val="Times New Roman"/>
        <family val="1"/>
      </rPr>
      <t xml:space="preserve">applied toward </t>
    </r>
    <r>
      <rPr>
        <sz val="12"/>
        <color theme="1"/>
        <rFont val="Times New Roman"/>
        <family val="1"/>
      </rPr>
      <t xml:space="preserve">MSME/MSES degree. </t>
    </r>
  </si>
  <si>
    <r>
      <rPr>
        <b/>
        <sz val="12"/>
        <color theme="1"/>
        <rFont val="Times New Roman"/>
        <family val="1"/>
      </rPr>
      <t>Section A.</t>
    </r>
    <r>
      <rPr>
        <sz val="12"/>
        <color theme="1"/>
        <rFont val="Times New Roman"/>
        <family val="1"/>
      </rPr>
      <t xml:space="preserve">  List</t>
    </r>
    <r>
      <rPr>
        <u/>
        <sz val="12"/>
        <color theme="1"/>
        <rFont val="Times New Roman"/>
        <family val="1"/>
      </rPr>
      <t xml:space="preserve"> 4000</t>
    </r>
    <r>
      <rPr>
        <sz val="12"/>
        <color theme="1"/>
        <rFont val="Times New Roman"/>
        <family val="1"/>
      </rPr>
      <t xml:space="preserve"> level Mechanical or Aerospace Engineering courses</t>
    </r>
    <r>
      <rPr>
        <b/>
        <sz val="12"/>
        <color theme="1"/>
        <rFont val="Times New Roman"/>
        <family val="1"/>
      </rPr>
      <t xml:space="preserve"> applied</t>
    </r>
    <r>
      <rPr>
        <sz val="12"/>
        <color theme="1"/>
        <rFont val="Times New Roman"/>
        <family val="1"/>
      </rPr>
      <t xml:space="preserve"> toward MSME/MSES degree.</t>
    </r>
  </si>
  <si>
    <t>CHECKLIST FOR MSME/MSES DEGREE</t>
  </si>
  <si>
    <r>
      <t>Total of 3000 and 4000 non-MAE Level QHrs.</t>
    </r>
    <r>
      <rPr>
        <b/>
        <sz val="12"/>
        <color rgb="FF000000"/>
        <rFont val="Times New Roman"/>
        <family val="1"/>
      </rPr>
      <t xml:space="preserve"> [8] required</t>
    </r>
  </si>
  <si>
    <r>
      <t xml:space="preserve">Total of 3000 and 4000 Level QHrs. in Mechanical &amp; Aerospace Eng. </t>
    </r>
    <r>
      <rPr>
        <b/>
        <sz val="12"/>
        <color rgb="FF000000"/>
        <rFont val="Times New Roman"/>
        <family val="1"/>
      </rPr>
      <t>[24] required</t>
    </r>
  </si>
  <si>
    <r>
      <t xml:space="preserve">Total 4000 Level QHrs. </t>
    </r>
    <r>
      <rPr>
        <b/>
        <sz val="12"/>
        <color rgb="FF000000"/>
        <rFont val="Times New Roman"/>
        <family val="1"/>
      </rPr>
      <t>[12] required</t>
    </r>
  </si>
  <si>
    <t>MSME/MSES Degree Summary</t>
  </si>
  <si>
    <t>Check if all categories MET or NOT MET (MSME)</t>
  </si>
  <si>
    <t>Check if all categories MET or NOT MET (ME)</t>
  </si>
  <si>
    <t>Total Quarter Hours [92] required</t>
  </si>
  <si>
    <t>Master of Science Total Quarter Credit Hours:</t>
  </si>
  <si>
    <t xml:space="preserve"> [48] required</t>
  </si>
  <si>
    <r>
      <t xml:space="preserve">Total 3000 and 4000 level Credit Hours </t>
    </r>
    <r>
      <rPr>
        <b/>
        <sz val="12"/>
        <color rgb="FF000000"/>
        <rFont val="Times New Roman"/>
        <family val="1"/>
      </rPr>
      <t>[32] required</t>
    </r>
  </si>
  <si>
    <t>Modified Aug 2016</t>
  </si>
  <si>
    <t>Master of Science Total Quarter Hours</t>
  </si>
  <si>
    <t>Engineer Total Quarter Hours</t>
  </si>
  <si>
    <r>
      <t xml:space="preserve">Total of 3000 and 4000 Level QHrs. in Mechanical &amp; Aerospace Engineering </t>
    </r>
    <r>
      <rPr>
        <b/>
        <sz val="12"/>
        <color rgb="FF000000"/>
        <rFont val="Times New Roman"/>
        <family val="1"/>
      </rPr>
      <t>[52] required</t>
    </r>
  </si>
  <si>
    <r>
      <t>Thesis credits</t>
    </r>
    <r>
      <rPr>
        <b/>
        <sz val="12"/>
        <color rgb="FF000000"/>
        <rFont val="Times New Roman"/>
        <family val="1"/>
      </rPr>
      <t xml:space="preserve"> [16] required</t>
    </r>
  </si>
  <si>
    <r>
      <rPr>
        <sz val="12"/>
        <color theme="1"/>
        <rFont val="Times New Roman"/>
        <family val="1"/>
      </rPr>
      <t xml:space="preserve">Total Quarter Hours </t>
    </r>
    <r>
      <rPr>
        <b/>
        <sz val="12"/>
        <color theme="1"/>
        <rFont val="Times New Roman"/>
        <family val="1"/>
      </rPr>
      <t>[48] required</t>
    </r>
  </si>
  <si>
    <r>
      <t xml:space="preserve">Total 3000 and 4000 level Credit Hours </t>
    </r>
    <r>
      <rPr>
        <b/>
        <sz val="12"/>
        <color rgb="FF000000"/>
        <rFont val="Times New Roman"/>
        <family val="1"/>
      </rPr>
      <t>[64] required</t>
    </r>
  </si>
  <si>
    <t>Track selection-page 2</t>
  </si>
  <si>
    <r>
      <t xml:space="preserve">This checklist documents the completion of the requirements for the degrees of:
• Master of Science in Mechanical Engineering </t>
    </r>
    <r>
      <rPr>
        <b/>
        <sz val="12"/>
        <color rgb="FF000000"/>
        <rFont val="Times New Roman"/>
        <family val="1"/>
      </rPr>
      <t>(MSME)</t>
    </r>
    <r>
      <rPr>
        <sz val="12"/>
        <color rgb="FF000000"/>
        <rFont val="Times New Roman"/>
        <family val="1"/>
      </rPr>
      <t xml:space="preserve">
• Master of Science in Engineering Science, Mechanical Engineering </t>
    </r>
    <r>
      <rPr>
        <b/>
        <sz val="12"/>
        <color rgb="FF000000"/>
        <rFont val="Times New Roman"/>
        <family val="1"/>
      </rPr>
      <t>(MSES)</t>
    </r>
    <r>
      <rPr>
        <sz val="12"/>
        <color rgb="FF000000"/>
        <rFont val="Times New Roman"/>
        <family val="1"/>
      </rPr>
      <t xml:space="preserve">
• Mechanical Engineer </t>
    </r>
    <r>
      <rPr>
        <b/>
        <sz val="12"/>
        <color rgb="FF000000"/>
        <rFont val="Times New Roman"/>
        <family val="1"/>
      </rPr>
      <t>(ME)</t>
    </r>
    <r>
      <rPr>
        <sz val="12"/>
        <color rgb="FF000000"/>
        <rFont val="Times New Roman"/>
        <family val="1"/>
      </rPr>
      <t xml:space="preserve">
The degree of Master of Science in Mechanical Engineering (MSME) is accredited by Accreditation Board of Engineering and Technology (ABET), and hence eligibility for this degree is contingent upon satisfying one of the following two conditions:
1. Having earned an ABET-accredited Bachelor of Science in Mechanical Engineering (BSME), 
2. Establishing ABET BSME "equivalency" (satisfying requirements documented by the BSME equivalency checklist).
</t>
    </r>
    <r>
      <rPr>
        <b/>
        <sz val="12"/>
        <color rgb="FF000000"/>
        <rFont val="Times New Roman"/>
        <family val="1"/>
      </rPr>
      <t>ALL students must complete both the BSME equivalency checklist and this MS/ME checklist.</t>
    </r>
    <r>
      <rPr>
        <sz val="12"/>
        <color rgb="FF000000"/>
        <rFont val="Times New Roman"/>
        <family val="1"/>
      </rPr>
      <t xml:space="preserve">
</t>
    </r>
  </si>
  <si>
    <r>
      <t>Thesis credits</t>
    </r>
    <r>
      <rPr>
        <b/>
        <sz val="12"/>
        <color rgb="FF000000"/>
        <rFont val="Times New Roman"/>
        <family val="1"/>
      </rPr>
      <t xml:space="preserve"> [28] required</t>
    </r>
  </si>
  <si>
    <t>Modified January 2020</t>
  </si>
  <si>
    <t>The degree of Master of Science (MSME or MSES) requires at least 32-quarter hours of graduate level credits. At least 12-quarter hours must be at the 4000 level and at least 24 quarter hours must be in courses offered by the Mechanical and Aerospace Engineering Department.  Include only courses in which grades of C- or higher have been earned.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</si>
</sst>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2"/>
      <color rgb="FF000000"/>
      <name val="Times New Roman"/>
      <family val="1"/>
    </font>
    <font>
      <b/>
      <sz val="10"/>
      <color theme="1"/>
      <name val="Times New Roman"/>
      <family val="1"/>
    </font>
    <font>
      <sz val="11"/>
      <color theme="1"/>
      <name val="Times New Roman"/>
      <family val="1"/>
    </font>
    <font>
      <b/>
      <sz val="11"/>
      <color theme="1"/>
      <name val="Times New Roman"/>
      <family val="1"/>
    </font>
    <font>
      <sz val="10"/>
      <color theme="1"/>
      <name val="Calibri"/>
      <family val="2"/>
      <scheme val="minor"/>
    </font>
    <font>
      <b/>
      <sz val="12"/>
      <color theme="1"/>
      <name val="Times New Roman"/>
      <family val="1"/>
    </font>
    <font>
      <b/>
      <sz val="12"/>
      <color rgb="FF000000"/>
      <name val="Times New Roman"/>
      <family val="1"/>
    </font>
    <font>
      <b/>
      <sz val="14"/>
      <color theme="1"/>
      <name val="Times New Roman"/>
      <family val="1"/>
    </font>
    <font>
      <sz val="12"/>
      <color theme="1"/>
      <name val="Times New Roman"/>
      <family val="1"/>
    </font>
    <font>
      <sz val="12"/>
      <color theme="1"/>
      <name val="Calibri"/>
      <family val="2"/>
      <scheme val="minor"/>
    </font>
    <font>
      <b/>
      <sz val="12"/>
      <name val="Times New Roman"/>
      <family val="1"/>
    </font>
    <font>
      <b/>
      <i/>
      <sz val="12"/>
      <color theme="1"/>
      <name val="Times New Roman"/>
      <family val="1"/>
    </font>
    <font>
      <u/>
      <sz val="12"/>
      <color theme="1"/>
      <name val="Times New Roman"/>
      <family val="1"/>
    </font>
    <font>
      <b/>
      <i/>
      <sz val="12"/>
      <color rgb="FF000000"/>
      <name val="Times New Roman"/>
      <family val="1"/>
    </font>
    <font>
      <sz val="12"/>
      <color rgb="FFFF0000"/>
      <name val="Times New Roman"/>
      <family val="1"/>
    </font>
    <font>
      <sz val="12"/>
      <name val="Times New Roman"/>
      <family val="1"/>
    </font>
    <font>
      <sz val="12"/>
      <color theme="0"/>
      <name val="Times New Roman"/>
      <family val="1"/>
    </font>
    <font>
      <sz val="11"/>
      <name val="Calibri"/>
      <family val="2"/>
      <scheme val="minor"/>
    </font>
    <font>
      <b/>
      <sz val="1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96">
    <xf numFmtId="0" fontId="0" fillId="0" borderId="0" xfId="0"/>
    <xf numFmtId="0" fontId="0" fillId="3" borderId="0" xfId="0" applyFill="1"/>
    <xf numFmtId="0" fontId="0" fillId="0" borderId="0" xfId="0" applyFill="1"/>
    <xf numFmtId="0" fontId="0" fillId="0" borderId="0" xfId="0"/>
    <xf numFmtId="0" fontId="5" fillId="0" borderId="0" xfId="0" applyFont="1" applyAlignment="1">
      <alignment vertical="top"/>
    </xf>
    <xf numFmtId="0" fontId="0" fillId="0" borderId="0" xfId="0" applyProtection="1">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vertical="top"/>
    </xf>
    <xf numFmtId="0" fontId="8" fillId="0" borderId="0" xfId="0" applyFont="1" applyProtection="1"/>
    <xf numFmtId="0" fontId="0" fillId="0" borderId="0" xfId="0" applyProtection="1"/>
    <xf numFmtId="0" fontId="7" fillId="3" borderId="0" xfId="0" applyFont="1" applyFill="1" applyBorder="1" applyAlignment="1" applyProtection="1">
      <alignment horizontal="center" vertical="center"/>
    </xf>
    <xf numFmtId="0" fontId="9" fillId="0" borderId="0" xfId="0" applyFont="1" applyFill="1"/>
    <xf numFmtId="0" fontId="9" fillId="0" borderId="0" xfId="0" applyFont="1" applyFill="1" applyAlignment="1">
      <alignment horizontal="right"/>
    </xf>
    <xf numFmtId="0" fontId="9" fillId="0" borderId="5" xfId="0" applyFont="1" applyFill="1" applyBorder="1" applyAlignment="1" applyProtection="1">
      <alignment horizontal="left" vertical="top" wrapText="1"/>
    </xf>
    <xf numFmtId="0" fontId="6" fillId="0" borderId="0" xfId="0" applyFont="1" applyFill="1" applyBorder="1" applyAlignment="1">
      <alignment horizontal="left"/>
    </xf>
    <xf numFmtId="1" fontId="6" fillId="0" borderId="0" xfId="0" applyNumberFormat="1" applyFont="1" applyFill="1" applyBorder="1" applyAlignment="1" applyProtection="1">
      <alignment horizontal="center" vertical="center"/>
    </xf>
    <xf numFmtId="0" fontId="9" fillId="0" borderId="0" xfId="0" applyFont="1" applyFill="1" applyBorder="1" applyProtection="1"/>
    <xf numFmtId="0" fontId="10" fillId="4" borderId="0" xfId="0" applyFont="1" applyFill="1"/>
    <xf numFmtId="0" fontId="11"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top" wrapText="1"/>
    </xf>
    <xf numFmtId="0" fontId="1" fillId="0" borderId="1" xfId="0" applyNumberFormat="1" applyFont="1" applyBorder="1" applyAlignment="1" applyProtection="1">
      <alignment horizontal="left" vertical="top"/>
    </xf>
    <xf numFmtId="1" fontId="1" fillId="0" borderId="1"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left" vertical="top" wrapText="1"/>
      <protection locked="0"/>
    </xf>
    <xf numFmtId="0" fontId="7" fillId="2" borderId="1" xfId="0" applyFont="1" applyFill="1" applyBorder="1" applyAlignment="1" applyProtection="1">
      <alignment horizontal="center" vertical="top" wrapText="1"/>
    </xf>
    <xf numFmtId="1" fontId="7" fillId="0" borderId="1" xfId="0" applyNumberFormat="1" applyFont="1" applyBorder="1" applyAlignment="1" applyProtection="1">
      <alignment horizontal="center" vertical="center"/>
      <protection hidden="1"/>
    </xf>
    <xf numFmtId="0" fontId="7" fillId="3" borderId="0" xfId="0" applyFont="1" applyFill="1" applyBorder="1" applyAlignment="1" applyProtection="1">
      <alignment horizontal="center" vertical="center" wrapText="1"/>
    </xf>
    <xf numFmtId="0" fontId="7" fillId="3" borderId="0" xfId="0" applyNumberFormat="1" applyFont="1" applyFill="1" applyBorder="1" applyAlignment="1" applyProtection="1">
      <alignment horizontal="center" vertical="center" wrapText="1"/>
    </xf>
    <xf numFmtId="0" fontId="9" fillId="3" borderId="0" xfId="0" applyFont="1" applyFill="1" applyBorder="1" applyAlignment="1">
      <alignment vertical="center" wrapText="1"/>
    </xf>
    <xf numFmtId="0" fontId="10" fillId="0" borderId="0" xfId="0" applyFont="1" applyFill="1" applyBorder="1"/>
    <xf numFmtId="0" fontId="6" fillId="0" borderId="0" xfId="0" applyFont="1" applyFill="1" applyAlignment="1" applyProtection="1">
      <alignment horizontal="left"/>
    </xf>
    <xf numFmtId="0" fontId="6" fillId="3" borderId="3" xfId="0" applyFont="1" applyFill="1" applyBorder="1" applyAlignment="1" applyProtection="1">
      <alignment horizontal="center"/>
    </xf>
    <xf numFmtId="0" fontId="6" fillId="0" borderId="0" xfId="0" applyFont="1" applyFill="1" applyAlignment="1" applyProtection="1">
      <alignment horizontal="center"/>
    </xf>
    <xf numFmtId="0" fontId="2" fillId="0" borderId="0" xfId="0" applyFont="1" applyFill="1" applyBorder="1" applyAlignment="1" applyProtection="1">
      <alignment horizontal="right"/>
    </xf>
    <xf numFmtId="0" fontId="6" fillId="0" borderId="0" xfId="0" applyFont="1" applyFill="1" applyBorder="1" applyAlignment="1" applyProtection="1">
      <alignment horizontal="center"/>
    </xf>
    <xf numFmtId="0" fontId="9" fillId="0" borderId="0" xfId="0" applyFont="1" applyFill="1" applyBorder="1" applyAlignment="1">
      <alignment horizontal="right"/>
    </xf>
    <xf numFmtId="0" fontId="9" fillId="0" borderId="0" xfId="0" applyFont="1" applyFill="1" applyBorder="1" applyAlignment="1" applyProtection="1">
      <alignment horizontal="right" wrapText="1"/>
    </xf>
    <xf numFmtId="0" fontId="9" fillId="3" borderId="0" xfId="0" applyFont="1" applyFill="1" applyAlignment="1" applyProtection="1">
      <alignment horizontal="right"/>
    </xf>
    <xf numFmtId="0" fontId="6" fillId="0" borderId="0" xfId="0" applyFont="1" applyFill="1" applyBorder="1" applyProtection="1">
      <protection locked="0"/>
    </xf>
    <xf numFmtId="0" fontId="9" fillId="0" borderId="0" xfId="0" applyFont="1" applyFill="1" applyAlignment="1" applyProtection="1">
      <alignment horizontal="left" vertical="top" wrapText="1"/>
    </xf>
    <xf numFmtId="0" fontId="7" fillId="5" borderId="0" xfId="0" applyFont="1" applyFill="1" applyBorder="1" applyAlignment="1" applyProtection="1">
      <alignment horizontal="center" vertical="center"/>
    </xf>
    <xf numFmtId="0" fontId="7" fillId="5" borderId="0" xfId="0" applyFont="1" applyFill="1" applyBorder="1" applyAlignment="1" applyProtection="1">
      <alignment horizontal="center" vertical="center" wrapText="1"/>
      <protection locked="0"/>
    </xf>
    <xf numFmtId="0" fontId="7" fillId="5" borderId="0" xfId="0" applyNumberFormat="1" applyFont="1" applyFill="1" applyBorder="1" applyAlignment="1" applyProtection="1">
      <alignment horizontal="center" vertical="center" wrapText="1"/>
    </xf>
    <xf numFmtId="0" fontId="9" fillId="0" borderId="0" xfId="0" applyFont="1" applyFill="1" applyProtection="1"/>
    <xf numFmtId="0" fontId="9" fillId="0" borderId="0" xfId="0" applyFont="1" applyFill="1" applyAlignment="1" applyProtection="1">
      <alignment horizontal="right"/>
    </xf>
    <xf numFmtId="0" fontId="6" fillId="0" borderId="0" xfId="0" applyFont="1" applyFill="1" applyAlignment="1" applyProtection="1">
      <alignment horizontal="left"/>
      <protection locked="0"/>
    </xf>
    <xf numFmtId="0" fontId="6" fillId="0" borderId="0" xfId="0" applyFont="1" applyFill="1"/>
    <xf numFmtId="0" fontId="6" fillId="0" borderId="0" xfId="0" applyFont="1" applyFill="1" applyBorder="1" applyAlignment="1" applyProtection="1">
      <protection locked="0"/>
    </xf>
    <xf numFmtId="0" fontId="0" fillId="0" borderId="0" xfId="0" applyAlignment="1">
      <alignment horizontal="left"/>
    </xf>
    <xf numFmtId="0" fontId="4" fillId="0" borderId="0" xfId="0" applyFont="1" applyAlignment="1" applyProtection="1">
      <alignment horizontal="center" vertical="center"/>
    </xf>
    <xf numFmtId="0" fontId="4" fillId="3" borderId="1" xfId="0" applyFont="1" applyFill="1" applyBorder="1" applyAlignment="1" applyProtection="1">
      <alignment horizontal="center" vertical="center"/>
    </xf>
    <xf numFmtId="0" fontId="6" fillId="0" borderId="0" xfId="0" applyFont="1" applyFill="1" applyBorder="1" applyProtection="1"/>
    <xf numFmtId="0" fontId="6" fillId="0" borderId="6" xfId="0" applyFont="1" applyFill="1" applyBorder="1" applyAlignment="1" applyProtection="1">
      <alignment horizontal="left"/>
    </xf>
    <xf numFmtId="0" fontId="6"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0" xfId="0" applyFont="1" applyFill="1" applyAlignment="1" applyProtection="1"/>
    <xf numFmtId="0" fontId="9" fillId="0" borderId="5" xfId="0" applyFont="1" applyFill="1" applyBorder="1" applyProtection="1"/>
    <xf numFmtId="0" fontId="6" fillId="0" borderId="6" xfId="0" applyFont="1" applyFill="1" applyBorder="1" applyProtection="1"/>
    <xf numFmtId="0" fontId="9" fillId="0" borderId="0" xfId="0" applyFont="1" applyFill="1" applyAlignment="1" applyProtection="1">
      <alignment horizontal="center"/>
    </xf>
    <xf numFmtId="0" fontId="10" fillId="0" borderId="0" xfId="0" applyFont="1" applyFill="1" applyProtection="1"/>
    <xf numFmtId="0" fontId="9" fillId="0" borderId="0" xfId="0" applyFont="1" applyFill="1" applyBorder="1" applyAlignment="1" applyProtection="1">
      <alignment horizontal="left" vertical="top" wrapText="1"/>
    </xf>
    <xf numFmtId="0" fontId="6" fillId="0" borderId="6" xfId="0" applyFont="1" applyFill="1" applyBorder="1" applyAlignment="1" applyProtection="1">
      <alignment horizontal="center"/>
    </xf>
    <xf numFmtId="0" fontId="6" fillId="0" borderId="0" xfId="0" applyFont="1" applyFill="1" applyBorder="1" applyAlignment="1" applyProtection="1">
      <alignment horizontal="center"/>
    </xf>
    <xf numFmtId="0" fontId="11" fillId="3" borderId="0" xfId="0" applyFont="1" applyFill="1" applyBorder="1" applyAlignment="1" applyProtection="1">
      <alignment horizontal="left"/>
      <protection locked="0"/>
    </xf>
    <xf numFmtId="0" fontId="16" fillId="0" borderId="0" xfId="0" applyFont="1" applyFill="1" applyBorder="1" applyAlignment="1">
      <alignment horizontal="justify" vertical="top" wrapText="1"/>
    </xf>
    <xf numFmtId="1" fontId="9" fillId="0" borderId="7" xfId="0" applyNumberFormat="1" applyFont="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0" fontId="6" fillId="0" borderId="0" xfId="0" applyFont="1" applyFill="1" applyProtection="1">
      <protection hidden="1"/>
    </xf>
    <xf numFmtId="0" fontId="6" fillId="0" borderId="0" xfId="0" applyFont="1" applyFill="1" applyProtection="1">
      <protection hidden="1"/>
    </xf>
    <xf numFmtId="0" fontId="9" fillId="0" borderId="2" xfId="0" applyFont="1" applyFill="1" applyBorder="1" applyAlignment="1" applyProtection="1">
      <alignment horizontal="left"/>
    </xf>
    <xf numFmtId="0" fontId="9" fillId="0" borderId="4" xfId="0" applyFont="1" applyFill="1" applyBorder="1" applyAlignment="1" applyProtection="1">
      <alignment horizontal="left"/>
    </xf>
    <xf numFmtId="0" fontId="9" fillId="0" borderId="2" xfId="0" applyFont="1" applyFill="1" applyBorder="1" applyProtection="1"/>
    <xf numFmtId="0" fontId="9" fillId="0" borderId="4" xfId="0" applyFont="1" applyFill="1" applyBorder="1" applyProtection="1"/>
    <xf numFmtId="0" fontId="6" fillId="0" borderId="0" xfId="0" applyFont="1" applyFill="1" applyAlignment="1" applyProtection="1">
      <alignment horizontal="left"/>
      <protection locked="0"/>
    </xf>
    <xf numFmtId="0" fontId="6" fillId="0" borderId="0" xfId="0" applyFont="1" applyFill="1" applyBorder="1" applyAlignment="1" applyProtection="1">
      <alignment horizontal="center"/>
    </xf>
    <xf numFmtId="0" fontId="9" fillId="4" borderId="0" xfId="0" applyFont="1" applyFill="1" applyBorder="1" applyAlignment="1">
      <alignment vertical="center" wrapText="1"/>
    </xf>
    <xf numFmtId="0" fontId="9" fillId="0" borderId="0" xfId="0" applyFont="1" applyBorder="1" applyAlignment="1" applyProtection="1">
      <alignment horizontal="justify" vertical="top" wrapText="1"/>
    </xf>
    <xf numFmtId="0" fontId="6" fillId="0" borderId="3" xfId="0" applyFont="1" applyFill="1" applyBorder="1" applyAlignment="1" applyProtection="1">
      <alignment horizontal="right"/>
    </xf>
    <xf numFmtId="0" fontId="6" fillId="0" borderId="4" xfId="0" applyFont="1" applyFill="1" applyBorder="1" applyAlignment="1" applyProtection="1">
      <alignment horizontal="right" vertical="center"/>
    </xf>
    <xf numFmtId="0" fontId="17" fillId="0" borderId="0" xfId="0" applyFont="1" applyFill="1"/>
    <xf numFmtId="0" fontId="16" fillId="0" borderId="0" xfId="0" applyFont="1" applyFill="1" applyBorder="1" applyAlignment="1">
      <alignment horizontal="justify" vertical="top"/>
    </xf>
    <xf numFmtId="0" fontId="17" fillId="0" borderId="0" xfId="0" applyFont="1" applyFill="1" applyBorder="1" applyAlignment="1">
      <alignment horizontal="justify" vertical="top"/>
    </xf>
    <xf numFmtId="0" fontId="17" fillId="0" borderId="0" xfId="0" applyFont="1" applyFill="1" applyAlignment="1" applyProtection="1">
      <alignment horizontal="center"/>
    </xf>
    <xf numFmtId="0" fontId="17" fillId="0" borderId="0" xfId="0" applyFont="1" applyFill="1" applyProtection="1"/>
    <xf numFmtId="0" fontId="11" fillId="0" borderId="0" xfId="0" applyFont="1" applyFill="1" applyProtection="1">
      <protection locked="0"/>
    </xf>
    <xf numFmtId="0" fontId="16" fillId="0" borderId="0" xfId="0" applyFont="1" applyFill="1" applyBorder="1" applyAlignment="1" applyProtection="1">
      <alignment horizontal="right"/>
    </xf>
    <xf numFmtId="0" fontId="11" fillId="0" borderId="0" xfId="0" applyFont="1" applyFill="1" applyBorder="1" applyAlignment="1" applyProtection="1">
      <alignment horizontal="left"/>
      <protection locked="0"/>
    </xf>
    <xf numFmtId="49" fontId="1" fillId="0" borderId="1"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right" vertical="top" wrapText="1"/>
    </xf>
    <xf numFmtId="164" fontId="7" fillId="0" borderId="0" xfId="0" applyNumberFormat="1" applyFont="1" applyFill="1" applyBorder="1" applyAlignment="1" applyProtection="1">
      <alignment horizontal="center" vertical="center"/>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10" fillId="6" borderId="0" xfId="0" applyFont="1" applyFill="1"/>
    <xf numFmtId="0" fontId="9" fillId="0" borderId="0" xfId="0" applyFont="1" applyFill="1" applyBorder="1" applyAlignment="1" applyProtection="1">
      <alignment horizontal="left" vertical="top" wrapText="1"/>
    </xf>
    <xf numFmtId="0" fontId="6" fillId="0" borderId="6" xfId="0" applyFont="1" applyFill="1" applyBorder="1" applyAlignment="1" applyProtection="1">
      <alignment horizontal="center"/>
    </xf>
    <xf numFmtId="0" fontId="6" fillId="0" borderId="0" xfId="0" applyFont="1" applyFill="1" applyBorder="1" applyAlignment="1" applyProtection="1">
      <alignment horizontal="center"/>
    </xf>
    <xf numFmtId="0" fontId="1" fillId="0" borderId="0" xfId="0" applyFont="1" applyBorder="1" applyAlignment="1" applyProtection="1">
      <alignment horizontal="justify" vertical="top" wrapText="1"/>
    </xf>
    <xf numFmtId="0" fontId="18" fillId="0" borderId="0" xfId="0" applyFont="1" applyFill="1"/>
    <xf numFmtId="1" fontId="18" fillId="0" borderId="0" xfId="0" applyNumberFormat="1" applyFont="1" applyFill="1"/>
    <xf numFmtId="0" fontId="18" fillId="0" borderId="0" xfId="0" applyFont="1"/>
    <xf numFmtId="0" fontId="6" fillId="0" borderId="0" xfId="0" applyFont="1" applyFill="1" applyBorder="1" applyAlignment="1" applyProtection="1">
      <alignment horizontal="right" vertical="center" wrapText="1"/>
    </xf>
    <xf numFmtId="0" fontId="6" fillId="4" borderId="1" xfId="0" applyFont="1" applyFill="1" applyBorder="1" applyAlignment="1" applyProtection="1">
      <alignment horizontal="right" vertical="center" wrapText="1"/>
    </xf>
    <xf numFmtId="0" fontId="6"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1" fontId="6" fillId="6" borderId="1" xfId="0" applyNumberFormat="1" applyFont="1" applyFill="1" applyBorder="1" applyAlignment="1" applyProtection="1">
      <alignment horizontal="center" vertical="center"/>
    </xf>
    <xf numFmtId="0" fontId="1" fillId="0" borderId="0" xfId="0" applyFont="1" applyBorder="1" applyAlignment="1" applyProtection="1">
      <alignment horizontal="justify" vertical="top"/>
    </xf>
    <xf numFmtId="0" fontId="16" fillId="0" borderId="0" xfId="0" applyFont="1" applyFill="1" applyBorder="1" applyAlignment="1" applyProtection="1">
      <alignment horizontal="justify" vertical="top"/>
    </xf>
    <xf numFmtId="0" fontId="17" fillId="0" borderId="0" xfId="0" applyFont="1" applyFill="1" applyBorder="1" applyAlignment="1" applyProtection="1">
      <alignment horizontal="justify" vertical="top"/>
    </xf>
    <xf numFmtId="0" fontId="3" fillId="0" borderId="0" xfId="0" applyFont="1" applyFill="1" applyAlignment="1" applyProtection="1">
      <alignment horizontal="left" vertical="top" wrapText="1"/>
    </xf>
    <xf numFmtId="1" fontId="19" fillId="0" borderId="0" xfId="0" applyNumberFormat="1" applyFont="1" applyFill="1" applyAlignment="1" applyProtection="1">
      <alignment horizontal="right" vertical="top"/>
      <protection hidden="1"/>
    </xf>
    <xf numFmtId="1" fontId="19" fillId="0" borderId="0" xfId="0" applyNumberFormat="1" applyFont="1" applyFill="1" applyAlignment="1" applyProtection="1">
      <alignment horizontal="right"/>
      <protection hidden="1"/>
    </xf>
    <xf numFmtId="1" fontId="19" fillId="0" borderId="0" xfId="0" applyNumberFormat="1" applyFont="1" applyFill="1" applyBorder="1" applyAlignment="1" applyProtection="1">
      <alignment horizontal="right"/>
      <protection hidden="1"/>
    </xf>
    <xf numFmtId="164" fontId="6" fillId="3" borderId="1" xfId="0" applyNumberFormat="1" applyFont="1" applyFill="1" applyBorder="1" applyAlignment="1" applyProtection="1">
      <alignment horizontal="center"/>
    </xf>
    <xf numFmtId="164" fontId="6" fillId="3"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protection hidden="1"/>
    </xf>
    <xf numFmtId="164" fontId="6" fillId="5" borderId="1" xfId="0" applyNumberFormat="1" applyFont="1" applyFill="1" applyBorder="1" applyAlignment="1" applyProtection="1">
      <alignment horizontal="center" vertical="center"/>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3" borderId="3" xfId="0" applyFont="1" applyFill="1" applyBorder="1" applyAlignment="1" applyProtection="1">
      <alignment horizontal="center" vertical="center"/>
    </xf>
    <xf numFmtId="0" fontId="9" fillId="0" borderId="6" xfId="0" applyFont="1" applyFill="1" applyBorder="1" applyProtection="1"/>
    <xf numFmtId="0" fontId="6" fillId="0" borderId="13" xfId="0" applyFont="1" applyFill="1" applyBorder="1" applyAlignment="1" applyProtection="1">
      <alignment horizontal="right"/>
    </xf>
    <xf numFmtId="164" fontId="7" fillId="0" borderId="1" xfId="0" applyNumberFormat="1" applyFont="1" applyBorder="1" applyAlignment="1" applyProtection="1">
      <alignment horizontal="center" vertical="center"/>
      <protection hidden="1"/>
    </xf>
    <xf numFmtId="0" fontId="9" fillId="0" borderId="2" xfId="0" applyFont="1" applyBorder="1"/>
    <xf numFmtId="0" fontId="6" fillId="0" borderId="0" xfId="0" applyFont="1" applyFill="1" applyBorder="1" applyAlignment="1" applyProtection="1"/>
    <xf numFmtId="0" fontId="1" fillId="0" borderId="2" xfId="0" applyFont="1" applyBorder="1" applyAlignment="1">
      <alignment horizontal="right" vertical="center" wrapText="1"/>
    </xf>
    <xf numFmtId="0" fontId="1" fillId="0" borderId="4" xfId="0" applyFont="1" applyBorder="1" applyAlignment="1">
      <alignment horizontal="right" vertical="center" wrapText="1"/>
    </xf>
    <xf numFmtId="0" fontId="1" fillId="0" borderId="3" xfId="0" applyFont="1" applyBorder="1" applyAlignment="1">
      <alignment horizontal="right" vertical="center" wrapText="1"/>
    </xf>
    <xf numFmtId="0" fontId="6" fillId="5" borderId="1" xfId="0" applyFont="1" applyFill="1" applyBorder="1" applyAlignment="1" applyProtection="1">
      <alignment horizontal="right" vertical="center" wrapText="1"/>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2" xfId="0" applyFont="1" applyFill="1" applyBorder="1" applyAlignment="1" applyProtection="1">
      <alignment horizontal="center" vertical="top" wrapText="1"/>
    </xf>
    <xf numFmtId="0" fontId="7" fillId="2" borderId="3" xfId="0" applyFont="1" applyFill="1" applyBorder="1" applyAlignment="1" applyProtection="1">
      <alignment horizontal="center" vertical="top" wrapText="1"/>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0" fontId="1" fillId="0" borderId="2" xfId="0" applyFont="1" applyBorder="1" applyAlignment="1">
      <alignment horizontal="right" wrapText="1"/>
    </xf>
    <xf numFmtId="0" fontId="1" fillId="0" borderId="4" xfId="0" applyFont="1" applyBorder="1" applyAlignment="1">
      <alignment horizontal="right" wrapText="1"/>
    </xf>
    <xf numFmtId="0" fontId="1" fillId="0" borderId="3" xfId="0" applyFont="1" applyBorder="1" applyAlignment="1">
      <alignment horizontal="right" wrapText="1"/>
    </xf>
    <xf numFmtId="0" fontId="1" fillId="0" borderId="1" xfId="0" applyFont="1" applyBorder="1" applyAlignment="1">
      <alignment horizontal="right" vertical="center" wrapText="1"/>
    </xf>
    <xf numFmtId="49" fontId="1" fillId="0" borderId="1" xfId="0" applyNumberFormat="1" applyFont="1" applyFill="1" applyBorder="1" applyAlignment="1" applyProtection="1">
      <alignment horizontal="left" vertical="top" wrapText="1"/>
      <protection locked="0"/>
    </xf>
    <xf numFmtId="0" fontId="9" fillId="0" borderId="0" xfId="0" applyFont="1" applyBorder="1" applyAlignment="1" applyProtection="1">
      <alignment horizontal="justify" vertical="top" wrapText="1"/>
    </xf>
    <xf numFmtId="0" fontId="1" fillId="0" borderId="2"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9" fillId="4" borderId="0" xfId="0" applyFont="1" applyFill="1" applyBorder="1" applyAlignment="1">
      <alignment vertical="center"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6" fillId="4" borderId="0" xfId="0" applyFont="1" applyFill="1" applyBorder="1" applyAlignment="1" applyProtection="1">
      <alignment horizontal="center"/>
    </xf>
    <xf numFmtId="0" fontId="9" fillId="0" borderId="0" xfId="0" applyFont="1" applyBorder="1" applyAlignment="1" applyProtection="1">
      <alignment horizontal="left"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12" fillId="4" borderId="0" xfId="0" applyFont="1" applyFill="1" applyProtection="1"/>
    <xf numFmtId="0" fontId="9" fillId="4" borderId="0" xfId="0" applyFont="1" applyFill="1" applyProtection="1"/>
    <xf numFmtId="0" fontId="9" fillId="0" borderId="0" xfId="0" applyFont="1" applyFill="1" applyBorder="1" applyAlignment="1" applyProtection="1">
      <alignment horizontal="left"/>
    </xf>
    <xf numFmtId="0" fontId="6" fillId="0" borderId="6" xfId="0" applyFont="1" applyFill="1" applyBorder="1" applyAlignment="1" applyProtection="1">
      <alignment horizontal="center"/>
    </xf>
    <xf numFmtId="0" fontId="6" fillId="0" borderId="0" xfId="0" applyFont="1" applyFill="1" applyBorder="1" applyAlignment="1" applyProtection="1">
      <alignment horizontal="center"/>
    </xf>
    <xf numFmtId="0" fontId="2" fillId="0" borderId="0" xfId="0" applyFont="1" applyFill="1" applyAlignment="1" applyProtection="1">
      <alignment horizontal="right"/>
    </xf>
    <xf numFmtId="0" fontId="7" fillId="4" borderId="0" xfId="0" applyFont="1" applyFill="1" applyBorder="1" applyAlignment="1" applyProtection="1">
      <alignment horizontal="left" vertical="center"/>
    </xf>
    <xf numFmtId="0" fontId="1" fillId="0" borderId="0" xfId="0" applyFont="1" applyBorder="1" applyAlignment="1" applyProtection="1">
      <alignment horizontal="justify" vertical="top" wrapText="1"/>
    </xf>
    <xf numFmtId="0" fontId="11" fillId="5" borderId="0" xfId="0" applyFont="1" applyFill="1" applyBorder="1" applyAlignment="1" applyProtection="1">
      <alignment horizontal="center" vertical="center" wrapText="1"/>
      <protection locked="0"/>
    </xf>
    <xf numFmtId="0" fontId="7" fillId="4" borderId="0" xfId="0" applyNumberFormat="1" applyFont="1" applyFill="1" applyBorder="1" applyAlignment="1" applyProtection="1">
      <alignment horizontal="left" vertical="center" wrapText="1"/>
    </xf>
    <xf numFmtId="0" fontId="6" fillId="0" borderId="0" xfId="0" applyFont="1" applyFill="1" applyProtection="1">
      <protection hidden="1"/>
    </xf>
    <xf numFmtId="0" fontId="3" fillId="0" borderId="0" xfId="0" applyFont="1" applyFill="1" applyAlignment="1" applyProtection="1">
      <alignment horizontal="left" vertical="top" wrapText="1"/>
      <protection locked="0"/>
    </xf>
    <xf numFmtId="0" fontId="14" fillId="0" borderId="0" xfId="0" applyFont="1" applyBorder="1" applyAlignment="1">
      <alignment horizontal="center"/>
    </xf>
    <xf numFmtId="0" fontId="7" fillId="0" borderId="0" xfId="0" applyFont="1" applyBorder="1" applyAlignment="1">
      <alignment horizontal="center"/>
    </xf>
    <xf numFmtId="0" fontId="1" fillId="0" borderId="8" xfId="0" applyFont="1" applyBorder="1" applyAlignment="1">
      <alignment horizontal="justify" vertical="top" wrapText="1"/>
    </xf>
    <xf numFmtId="0" fontId="1" fillId="0" borderId="8" xfId="0" applyFont="1" applyBorder="1" applyAlignment="1">
      <alignment horizontal="justify" vertical="top"/>
    </xf>
    <xf numFmtId="0" fontId="6" fillId="0" borderId="0" xfId="0" applyFont="1" applyFill="1" applyAlignment="1" applyProtection="1">
      <alignment horizontal="left" vertical="center"/>
    </xf>
    <xf numFmtId="0" fontId="6" fillId="4" borderId="1" xfId="0" applyFont="1" applyFill="1" applyBorder="1" applyAlignment="1" applyProtection="1">
      <alignment horizontal="center"/>
    </xf>
    <xf numFmtId="0" fontId="6" fillId="0" borderId="0" xfId="0" applyFont="1" applyFill="1" applyAlignment="1" applyProtection="1">
      <alignment horizontal="left"/>
      <protection locked="0"/>
    </xf>
    <xf numFmtId="0" fontId="6" fillId="0" borderId="0" xfId="0" applyFont="1" applyFill="1" applyBorder="1" applyAlignment="1" applyProtection="1">
      <alignment horizontal="right" vertical="center" wrapText="1"/>
    </xf>
    <xf numFmtId="0" fontId="12" fillId="6" borderId="0" xfId="0" applyFont="1" applyFill="1" applyProtection="1"/>
    <xf numFmtId="0" fontId="9" fillId="6" borderId="0" xfId="0" applyFont="1" applyFill="1" applyProtection="1"/>
    <xf numFmtId="49" fontId="1" fillId="3" borderId="2"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6" fillId="6" borderId="1" xfId="0" applyFont="1" applyFill="1" applyBorder="1" applyAlignment="1" applyProtection="1">
      <alignment horizontal="center"/>
    </xf>
    <xf numFmtId="0" fontId="7" fillId="6" borderId="0" xfId="0" applyFont="1" applyFill="1" applyBorder="1" applyAlignment="1" applyProtection="1">
      <alignment horizontal="left" vertical="center"/>
    </xf>
    <xf numFmtId="0" fontId="7" fillId="6" borderId="0" xfId="0" applyNumberFormat="1" applyFont="1" applyFill="1" applyBorder="1" applyAlignment="1" applyProtection="1">
      <alignment horizontal="left" vertical="center" wrapText="1"/>
    </xf>
    <xf numFmtId="0" fontId="9" fillId="0" borderId="0" xfId="0" applyFont="1" applyBorder="1" applyAlignment="1">
      <alignment horizontal="justify" vertical="top" wrapText="1"/>
    </xf>
    <xf numFmtId="0" fontId="6" fillId="6" borderId="0" xfId="0" applyFont="1" applyFill="1" applyBorder="1" applyAlignment="1">
      <alignment horizontal="center"/>
    </xf>
    <xf numFmtId="0" fontId="9" fillId="0" borderId="0"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6" borderId="0" xfId="0" applyFont="1" applyFill="1" applyBorder="1" applyAlignment="1">
      <alignment vertical="center" wrapText="1"/>
    </xf>
    <xf numFmtId="0" fontId="9" fillId="0" borderId="1" xfId="0" applyFont="1" applyFill="1" applyBorder="1" applyAlignment="1" applyProtection="1">
      <alignment horizontal="left" vertical="center"/>
    </xf>
    <xf numFmtId="0" fontId="9" fillId="0" borderId="2"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5" tint="0.59999389629810485"/>
  </sheetPr>
  <dimension ref="A1:G151"/>
  <sheetViews>
    <sheetView showGridLines="0" tabSelected="1" zoomScaleNormal="100" workbookViewId="0">
      <selection activeCell="B7" sqref="B7"/>
    </sheetView>
  </sheetViews>
  <sheetFormatPr defaultColWidth="19.7109375" defaultRowHeight="15" x14ac:dyDescent="0.25"/>
  <cols>
    <col min="1" max="1" width="25.7109375" style="3" customWidth="1"/>
    <col min="2" max="2" width="39" style="3" customWidth="1"/>
    <col min="3" max="3" width="24.42578125" style="3" customWidth="1"/>
    <col min="4" max="4" width="17.42578125" style="3" customWidth="1"/>
    <col min="5" max="5" width="13.85546875" style="3" customWidth="1"/>
    <col min="6" max="16384" width="19.7109375" style="3"/>
  </cols>
  <sheetData>
    <row r="1" spans="1:7" ht="15.75" x14ac:dyDescent="0.25">
      <c r="A1" s="173" t="s">
        <v>10</v>
      </c>
      <c r="B1" s="173"/>
      <c r="C1" s="173"/>
      <c r="D1" s="173"/>
      <c r="E1" s="173"/>
    </row>
    <row r="2" spans="1:7" ht="15.75" x14ac:dyDescent="0.25">
      <c r="A2" s="174" t="s">
        <v>61</v>
      </c>
      <c r="B2" s="174"/>
      <c r="C2" s="174"/>
      <c r="D2" s="174"/>
      <c r="E2" s="174"/>
    </row>
    <row r="3" spans="1:7" ht="15.75" x14ac:dyDescent="0.25">
      <c r="A3" s="17"/>
      <c r="B3" s="17"/>
      <c r="C3" s="17"/>
      <c r="D3" s="17"/>
      <c r="E3" s="17"/>
    </row>
    <row r="4" spans="1:7" ht="145.5" customHeight="1" thickBot="1" x14ac:dyDescent="0.3">
      <c r="A4" s="175" t="s">
        <v>23</v>
      </c>
      <c r="B4" s="176"/>
      <c r="C4" s="176"/>
      <c r="D4" s="176"/>
      <c r="E4" s="176"/>
    </row>
    <row r="5" spans="1:7" ht="19.5" customHeight="1" x14ac:dyDescent="0.25">
      <c r="A5" s="90"/>
      <c r="B5" s="91"/>
      <c r="C5" s="91"/>
      <c r="D5" s="91"/>
      <c r="E5" s="91"/>
    </row>
    <row r="6" spans="1:7" s="2" customFormat="1" ht="9.75" customHeight="1" x14ac:dyDescent="0.25">
      <c r="A6" s="79"/>
      <c r="B6" s="80"/>
      <c r="C6" s="81"/>
      <c r="D6" s="82"/>
      <c r="E6" s="83"/>
    </row>
    <row r="7" spans="1:7" ht="15.75" x14ac:dyDescent="0.25">
      <c r="A7" s="64" t="s">
        <v>34</v>
      </c>
      <c r="B7" s="84"/>
      <c r="C7" s="85" t="s">
        <v>33</v>
      </c>
      <c r="D7" s="63" t="s">
        <v>29</v>
      </c>
      <c r="E7" s="63" t="s">
        <v>2</v>
      </c>
    </row>
    <row r="8" spans="1:7" ht="15.75" x14ac:dyDescent="0.25">
      <c r="A8" s="177"/>
      <c r="B8" s="177"/>
      <c r="C8" s="44" t="s">
        <v>8</v>
      </c>
      <c r="D8" s="45" t="s">
        <v>29</v>
      </c>
      <c r="E8" s="45" t="s">
        <v>2</v>
      </c>
    </row>
    <row r="9" spans="1:7" ht="15.75" x14ac:dyDescent="0.25">
      <c r="A9" s="30"/>
      <c r="B9" s="30"/>
      <c r="C9" s="32"/>
      <c r="D9" s="32"/>
      <c r="E9" s="43"/>
    </row>
    <row r="10" spans="1:7" ht="15.75" x14ac:dyDescent="0.25">
      <c r="A10" s="178" t="s">
        <v>65</v>
      </c>
      <c r="B10" s="178"/>
      <c r="C10" s="178"/>
      <c r="D10" s="178"/>
      <c r="E10" s="178"/>
    </row>
    <row r="11" spans="1:7" ht="18.75" customHeight="1" x14ac:dyDescent="0.25">
      <c r="A11" s="69" t="s">
        <v>54</v>
      </c>
      <c r="B11" s="70"/>
      <c r="C11" s="77" t="s">
        <v>53</v>
      </c>
      <c r="D11" s="31" t="str">
        <f>IF(E11&gt;11.99, "MET", "NOT MET")</f>
        <v>NOT MET</v>
      </c>
      <c r="E11" s="112">
        <f>SUM(E82)</f>
        <v>0</v>
      </c>
    </row>
    <row r="12" spans="1:7" ht="17.25" customHeight="1" x14ac:dyDescent="0.25">
      <c r="A12" s="71" t="s">
        <v>56</v>
      </c>
      <c r="B12" s="72"/>
      <c r="C12" s="77" t="s">
        <v>55</v>
      </c>
      <c r="D12" s="31" t="str">
        <f>IF(E12&gt;23.99, "MET", "NOT MET")</f>
        <v>NOT MET</v>
      </c>
      <c r="E12" s="112">
        <f>SUM(E110)</f>
        <v>0</v>
      </c>
    </row>
    <row r="13" spans="1:7" ht="16.5" customHeight="1" x14ac:dyDescent="0.25">
      <c r="A13" s="71" t="s">
        <v>42</v>
      </c>
      <c r="B13" s="119"/>
      <c r="C13" s="120" t="s">
        <v>57</v>
      </c>
      <c r="D13" s="31" t="str">
        <f>IF(E13&gt;7.99,"MET", "NOT MET")</f>
        <v>NOT MET</v>
      </c>
      <c r="E13" s="112">
        <f>SUM(E130)</f>
        <v>0</v>
      </c>
      <c r="G13" s="48"/>
    </row>
    <row r="14" spans="1:7" ht="18.75" customHeight="1" x14ac:dyDescent="0.25">
      <c r="A14" s="122" t="s">
        <v>69</v>
      </c>
      <c r="B14" s="116"/>
      <c r="C14" s="117" t="s">
        <v>70</v>
      </c>
      <c r="D14" s="118" t="str">
        <f>IF(E14&gt;47.99,"MET", "NOT MET")</f>
        <v>NOT MET</v>
      </c>
      <c r="E14" s="113">
        <f>SUM(E133)</f>
        <v>16</v>
      </c>
      <c r="G14" s="48"/>
    </row>
    <row r="15" spans="1:7" ht="15.75" customHeight="1" x14ac:dyDescent="0.25">
      <c r="A15" s="16"/>
      <c r="B15" s="180" t="s">
        <v>73</v>
      </c>
      <c r="C15" s="180"/>
      <c r="D15" s="102" t="str">
        <f>IF(Test!A9&gt;3.99,"MET","NOT MET")</f>
        <v>NOT MET</v>
      </c>
      <c r="E15" s="101"/>
    </row>
    <row r="16" spans="1:7" ht="15.75" customHeight="1" x14ac:dyDescent="0.25">
      <c r="A16" s="16"/>
      <c r="B16" s="100"/>
      <c r="C16" s="100"/>
      <c r="D16" s="100"/>
      <c r="E16" s="100"/>
    </row>
    <row r="17" spans="1:5" ht="31.5" x14ac:dyDescent="0.25">
      <c r="A17" s="36" t="s">
        <v>25</v>
      </c>
      <c r="B17" s="47" t="s">
        <v>11</v>
      </c>
      <c r="C17" s="33"/>
      <c r="D17" s="34"/>
      <c r="E17" s="15"/>
    </row>
    <row r="18" spans="1:5" ht="15.75" x14ac:dyDescent="0.25">
      <c r="A18" s="35" t="s">
        <v>26</v>
      </c>
      <c r="B18" s="38" t="s">
        <v>35</v>
      </c>
      <c r="C18" s="37" t="s">
        <v>30</v>
      </c>
      <c r="D18" s="14">
        <v>16</v>
      </c>
      <c r="E18" s="29"/>
    </row>
    <row r="19" spans="1:5" ht="15.75" x14ac:dyDescent="0.25">
      <c r="A19" s="12" t="s">
        <v>12</v>
      </c>
      <c r="B19" s="179"/>
      <c r="C19" s="179"/>
      <c r="D19" s="11"/>
      <c r="E19" s="11"/>
    </row>
    <row r="20" spans="1:5" ht="15.75" x14ac:dyDescent="0.25">
      <c r="A20" s="12" t="s">
        <v>24</v>
      </c>
      <c r="B20" s="171" t="str">
        <f>IF(ISBLANK(A47),"",A47)</f>
        <v>Track selection-page 2</v>
      </c>
      <c r="C20" s="171"/>
      <c r="D20" s="171"/>
      <c r="E20" s="11"/>
    </row>
    <row r="21" spans="1:5" ht="15.75" x14ac:dyDescent="0.25">
      <c r="A21" s="12" t="s">
        <v>32</v>
      </c>
      <c r="B21" s="67" t="str">
        <f>IF(ISBLANK(D47),"",D47)</f>
        <v/>
      </c>
      <c r="C21" s="46" t="str">
        <f>IF(ISBLANK(D48),"",D48)</f>
        <v/>
      </c>
      <c r="D21" s="46"/>
      <c r="E21" s="11"/>
    </row>
    <row r="22" spans="1:5" ht="15" customHeight="1" x14ac:dyDescent="0.25">
      <c r="A22" s="12" t="s">
        <v>13</v>
      </c>
      <c r="B22" s="172"/>
      <c r="C22" s="172"/>
      <c r="D22" s="172"/>
      <c r="E22" s="39"/>
    </row>
    <row r="23" spans="1:5" ht="15.75" customHeight="1" x14ac:dyDescent="0.25">
      <c r="A23" s="39"/>
      <c r="B23" s="172"/>
      <c r="C23" s="172"/>
      <c r="D23" s="172"/>
      <c r="E23" s="39"/>
    </row>
    <row r="24" spans="1:5" ht="15.75" customHeight="1" x14ac:dyDescent="0.25">
      <c r="A24" s="39"/>
      <c r="B24" s="172"/>
      <c r="C24" s="172"/>
      <c r="D24" s="172"/>
      <c r="E24" s="39"/>
    </row>
    <row r="25" spans="1:5" ht="15.75" x14ac:dyDescent="0.25">
      <c r="A25" s="32"/>
      <c r="B25" s="172"/>
      <c r="C25" s="172"/>
      <c r="D25" s="172"/>
      <c r="E25" s="16"/>
    </row>
    <row r="26" spans="1:5" x14ac:dyDescent="0.25">
      <c r="A26" s="160" t="s">
        <v>14</v>
      </c>
      <c r="B26" s="160"/>
      <c r="C26" s="160"/>
      <c r="D26" s="160"/>
      <c r="E26" s="160"/>
    </row>
    <row r="27" spans="1:5" ht="34.5" customHeight="1" x14ac:dyDescent="0.25">
      <c r="A27" s="160"/>
      <c r="B27" s="160"/>
      <c r="C27" s="160"/>
      <c r="D27" s="160"/>
      <c r="E27" s="160"/>
    </row>
    <row r="28" spans="1:5" ht="42.75" customHeight="1" x14ac:dyDescent="0.25">
      <c r="A28" s="13"/>
      <c r="B28" s="13"/>
      <c r="C28" s="60"/>
      <c r="D28" s="60"/>
      <c r="E28" s="60"/>
    </row>
    <row r="29" spans="1:5" ht="15.75" x14ac:dyDescent="0.25">
      <c r="A29" s="51" t="s">
        <v>7</v>
      </c>
      <c r="B29" s="62" t="s">
        <v>5</v>
      </c>
      <c r="C29" s="16"/>
      <c r="D29" s="16"/>
      <c r="E29" s="43"/>
    </row>
    <row r="30" spans="1:5" ht="15.75" x14ac:dyDescent="0.25">
      <c r="A30" s="51"/>
      <c r="B30" s="51"/>
      <c r="C30" s="16"/>
      <c r="D30" s="16"/>
      <c r="E30" s="43"/>
    </row>
    <row r="31" spans="1:5" ht="15.75" x14ac:dyDescent="0.25">
      <c r="A31" s="43"/>
      <c r="B31" s="43"/>
      <c r="C31" s="43"/>
      <c r="D31" s="43"/>
      <c r="E31" s="43"/>
    </row>
    <row r="32" spans="1:5" ht="15.75" x14ac:dyDescent="0.25">
      <c r="A32" s="161" t="s">
        <v>1</v>
      </c>
      <c r="B32" s="162"/>
      <c r="C32" s="162"/>
      <c r="D32" s="162"/>
      <c r="E32" s="162"/>
    </row>
    <row r="33" spans="1:5" ht="43.5" customHeight="1" x14ac:dyDescent="0.25">
      <c r="A33" s="49"/>
      <c r="B33" s="49"/>
      <c r="C33" s="43"/>
      <c r="D33" s="43"/>
      <c r="E33" s="43"/>
    </row>
    <row r="34" spans="1:5" ht="15.75" x14ac:dyDescent="0.25">
      <c r="A34" s="163" t="s">
        <v>15</v>
      </c>
      <c r="B34" s="163"/>
      <c r="C34" s="52" t="s">
        <v>3</v>
      </c>
      <c r="D34" s="164" t="s">
        <v>5</v>
      </c>
      <c r="E34" s="164"/>
    </row>
    <row r="35" spans="1:5" ht="15.75" x14ac:dyDescent="0.25">
      <c r="A35" s="44"/>
      <c r="B35" s="43"/>
      <c r="C35" s="53"/>
      <c r="D35" s="53"/>
      <c r="E35" s="53"/>
    </row>
    <row r="36" spans="1:5" ht="15.75" x14ac:dyDescent="0.25">
      <c r="A36" s="44"/>
      <c r="B36" s="43"/>
      <c r="C36" s="53"/>
      <c r="D36" s="53"/>
      <c r="E36" s="53"/>
    </row>
    <row r="37" spans="1:5" ht="15.75" x14ac:dyDescent="0.25">
      <c r="A37" s="44"/>
      <c r="B37" s="43"/>
      <c r="C37" s="54"/>
      <c r="D37" s="54"/>
      <c r="E37" s="54"/>
    </row>
    <row r="38" spans="1:5" ht="15.75" x14ac:dyDescent="0.25">
      <c r="A38" s="52" t="s">
        <v>4</v>
      </c>
      <c r="B38" s="61" t="s">
        <v>5</v>
      </c>
      <c r="C38" s="54"/>
      <c r="D38" s="54"/>
      <c r="E38" s="54"/>
    </row>
    <row r="39" spans="1:5" ht="15.75" x14ac:dyDescent="0.25">
      <c r="A39" s="44"/>
      <c r="B39" s="55"/>
      <c r="C39" s="54"/>
      <c r="D39" s="54"/>
      <c r="E39" s="54"/>
    </row>
    <row r="40" spans="1:5" ht="15.75" x14ac:dyDescent="0.25">
      <c r="A40" s="43"/>
      <c r="B40" s="43"/>
      <c r="C40" s="43"/>
      <c r="D40" s="43"/>
      <c r="E40" s="43"/>
    </row>
    <row r="41" spans="1:5" ht="15.75" x14ac:dyDescent="0.25">
      <c r="A41" s="56"/>
      <c r="B41" s="56"/>
      <c r="C41" s="16"/>
      <c r="D41" s="16"/>
      <c r="E41" s="16"/>
    </row>
    <row r="42" spans="1:5" ht="15.75" x14ac:dyDescent="0.25">
      <c r="A42" s="57" t="s">
        <v>6</v>
      </c>
      <c r="B42" s="61" t="s">
        <v>5</v>
      </c>
      <c r="C42" s="165"/>
      <c r="D42" s="165"/>
      <c r="E42" s="165"/>
    </row>
    <row r="43" spans="1:5" ht="15.75" x14ac:dyDescent="0.25">
      <c r="A43" s="43"/>
      <c r="B43" s="58"/>
      <c r="C43" s="43"/>
      <c r="D43" s="43"/>
      <c r="E43" s="43"/>
    </row>
    <row r="44" spans="1:5" ht="15.75" x14ac:dyDescent="0.25">
      <c r="A44" s="59"/>
      <c r="B44" s="59"/>
      <c r="C44" s="59"/>
      <c r="D44" s="166" t="s">
        <v>82</v>
      </c>
      <c r="E44" s="166"/>
    </row>
    <row r="45" spans="1:5" ht="15.75" x14ac:dyDescent="0.25">
      <c r="A45" s="167" t="s">
        <v>27</v>
      </c>
      <c r="B45" s="167"/>
      <c r="C45" s="167"/>
      <c r="D45" s="167"/>
      <c r="E45" s="167"/>
    </row>
    <row r="46" spans="1:5" ht="55.5" customHeight="1" x14ac:dyDescent="0.25">
      <c r="A46" s="168" t="s">
        <v>16</v>
      </c>
      <c r="B46" s="168"/>
      <c r="C46" s="168"/>
      <c r="D46" s="168"/>
      <c r="E46" s="168"/>
    </row>
    <row r="47" spans="1:5" ht="19.5" customHeight="1" x14ac:dyDescent="0.25">
      <c r="A47" s="169" t="s">
        <v>79</v>
      </c>
      <c r="B47" s="169"/>
      <c r="C47" s="40" t="s">
        <v>0</v>
      </c>
      <c r="D47" s="41"/>
      <c r="E47" s="42"/>
    </row>
    <row r="48" spans="1:5" ht="15.75" x14ac:dyDescent="0.25">
      <c r="A48" s="26"/>
      <c r="B48" s="18"/>
      <c r="C48" s="10" t="s">
        <v>0</v>
      </c>
      <c r="D48" s="19"/>
      <c r="E48" s="27"/>
    </row>
    <row r="49" spans="1:5" ht="15.75" x14ac:dyDescent="0.25">
      <c r="A49" s="26"/>
      <c r="B49" s="18"/>
      <c r="C49" s="10"/>
      <c r="D49" s="26"/>
      <c r="E49" s="27"/>
    </row>
    <row r="50" spans="1:5" ht="15.75" x14ac:dyDescent="0.25">
      <c r="A50" s="26"/>
      <c r="B50" s="18"/>
      <c r="C50" s="10"/>
      <c r="D50" s="26"/>
      <c r="E50" s="27"/>
    </row>
    <row r="51" spans="1:5" ht="15.75" x14ac:dyDescent="0.25">
      <c r="A51" s="170" t="s">
        <v>28</v>
      </c>
      <c r="B51" s="170"/>
      <c r="C51" s="170"/>
      <c r="D51" s="170"/>
      <c r="E51" s="170"/>
    </row>
    <row r="52" spans="1:5" x14ac:dyDescent="0.25">
      <c r="A52" s="143" t="s">
        <v>83</v>
      </c>
      <c r="B52" s="143"/>
      <c r="C52" s="143"/>
      <c r="D52" s="143"/>
      <c r="E52" s="143"/>
    </row>
    <row r="53" spans="1:5" x14ac:dyDescent="0.25">
      <c r="A53" s="143"/>
      <c r="B53" s="143"/>
      <c r="C53" s="143"/>
      <c r="D53" s="143"/>
      <c r="E53" s="143"/>
    </row>
    <row r="54" spans="1:5" ht="27.75" customHeight="1" x14ac:dyDescent="0.25">
      <c r="A54" s="143"/>
      <c r="B54" s="143"/>
      <c r="C54" s="143"/>
      <c r="D54" s="143"/>
      <c r="E54" s="143"/>
    </row>
    <row r="55" spans="1:5" ht="27.75" customHeight="1" x14ac:dyDescent="0.25">
      <c r="A55" s="76"/>
      <c r="B55" s="76"/>
      <c r="C55" s="76"/>
      <c r="D55" s="76"/>
      <c r="E55" s="76"/>
    </row>
    <row r="56" spans="1:5" ht="27.75" customHeight="1" x14ac:dyDescent="0.25">
      <c r="A56" s="76"/>
      <c r="B56" s="76"/>
      <c r="C56" s="76"/>
      <c r="D56" s="76"/>
      <c r="E56" s="76"/>
    </row>
    <row r="57" spans="1:5" ht="15.75" x14ac:dyDescent="0.25">
      <c r="A57" s="156" t="s">
        <v>17</v>
      </c>
      <c r="B57" s="156"/>
      <c r="C57" s="156"/>
      <c r="D57" s="156"/>
      <c r="E57" s="156"/>
    </row>
    <row r="58" spans="1:5" ht="15.75" x14ac:dyDescent="0.25">
      <c r="A58" s="156" t="s">
        <v>18</v>
      </c>
      <c r="B58" s="156"/>
      <c r="C58" s="156"/>
      <c r="D58" s="156"/>
      <c r="E58" s="156"/>
    </row>
    <row r="59" spans="1:5" s="2" customFormat="1" ht="15.75" x14ac:dyDescent="0.25">
      <c r="A59" s="74"/>
      <c r="B59" s="74"/>
      <c r="C59" s="74"/>
      <c r="D59" s="74"/>
      <c r="E59" s="74"/>
    </row>
    <row r="60" spans="1:5" s="2" customFormat="1" ht="15.75" x14ac:dyDescent="0.25">
      <c r="A60" s="74"/>
      <c r="B60" s="74"/>
      <c r="C60" s="74"/>
      <c r="D60" s="74"/>
      <c r="E60" s="74"/>
    </row>
    <row r="61" spans="1:5" s="2" customFormat="1" ht="15.75" x14ac:dyDescent="0.25">
      <c r="A61" s="74"/>
      <c r="B61" s="74"/>
      <c r="C61" s="74"/>
      <c r="D61" s="74"/>
      <c r="E61" s="74"/>
    </row>
    <row r="62" spans="1:5" ht="22.5" customHeight="1" x14ac:dyDescent="0.25">
      <c r="A62" s="157" t="s">
        <v>60</v>
      </c>
      <c r="B62" s="157"/>
      <c r="C62" s="157"/>
      <c r="D62" s="157"/>
      <c r="E62" s="157"/>
    </row>
    <row r="63" spans="1:5" ht="15.75" x14ac:dyDescent="0.25">
      <c r="A63" s="128" t="s">
        <v>0</v>
      </c>
      <c r="B63" s="130" t="s">
        <v>19</v>
      </c>
      <c r="C63" s="131"/>
      <c r="D63" s="158" t="s">
        <v>9</v>
      </c>
      <c r="E63" s="159"/>
    </row>
    <row r="64" spans="1:5" ht="15.75" x14ac:dyDescent="0.25">
      <c r="A64" s="129"/>
      <c r="B64" s="132"/>
      <c r="C64" s="133"/>
      <c r="D64" s="24" t="s">
        <v>20</v>
      </c>
      <c r="E64" s="24" t="s">
        <v>21</v>
      </c>
    </row>
    <row r="65" spans="1:5" ht="15.75" x14ac:dyDescent="0.25">
      <c r="A65" s="21" t="str">
        <f>IF(ISBLANK(D47),"",D47)</f>
        <v/>
      </c>
      <c r="B65" s="136"/>
      <c r="C65" s="137"/>
      <c r="D65" s="22"/>
      <c r="E65" s="22"/>
    </row>
    <row r="66" spans="1:5" ht="15.75" x14ac:dyDescent="0.25">
      <c r="A66" s="21" t="str">
        <f>IF(ISBLANK(D48),"",D48)</f>
        <v/>
      </c>
      <c r="B66" s="136"/>
      <c r="C66" s="137"/>
      <c r="D66" s="22"/>
      <c r="E66" s="22"/>
    </row>
    <row r="67" spans="1:5" ht="15.75" x14ac:dyDescent="0.25">
      <c r="A67" s="23"/>
      <c r="B67" s="136" t="s">
        <v>22</v>
      </c>
      <c r="C67" s="137"/>
      <c r="D67" s="22"/>
      <c r="E67" s="22"/>
    </row>
    <row r="68" spans="1:5" ht="15.75" x14ac:dyDescent="0.25">
      <c r="A68" s="23"/>
      <c r="B68" s="136"/>
      <c r="C68" s="137"/>
      <c r="D68" s="22"/>
      <c r="E68" s="22"/>
    </row>
    <row r="69" spans="1:5" ht="15.75" x14ac:dyDescent="0.25">
      <c r="A69" s="87"/>
      <c r="B69" s="142"/>
      <c r="C69" s="142"/>
      <c r="D69" s="66"/>
      <c r="E69" s="66"/>
    </row>
    <row r="70" spans="1:5" ht="15.75" x14ac:dyDescent="0.25">
      <c r="A70" s="87"/>
      <c r="B70" s="142"/>
      <c r="C70" s="142"/>
      <c r="D70" s="66"/>
      <c r="E70" s="66"/>
    </row>
    <row r="71" spans="1:5" ht="15.75" x14ac:dyDescent="0.25">
      <c r="A71" s="87"/>
      <c r="B71" s="142"/>
      <c r="C71" s="142"/>
      <c r="D71" s="66"/>
      <c r="E71" s="66"/>
    </row>
    <row r="72" spans="1:5" ht="15.75" x14ac:dyDescent="0.25">
      <c r="A72" s="87"/>
      <c r="B72" s="142"/>
      <c r="C72" s="142"/>
      <c r="D72" s="66"/>
      <c r="E72" s="66"/>
    </row>
    <row r="73" spans="1:5" ht="15.75" x14ac:dyDescent="0.25">
      <c r="A73" s="87"/>
      <c r="B73" s="142"/>
      <c r="C73" s="142"/>
      <c r="D73" s="66"/>
      <c r="E73" s="66"/>
    </row>
    <row r="74" spans="1:5" ht="15.75" x14ac:dyDescent="0.25">
      <c r="A74" s="87"/>
      <c r="B74" s="142"/>
      <c r="C74" s="142"/>
      <c r="D74" s="66"/>
      <c r="E74" s="66"/>
    </row>
    <row r="75" spans="1:5" ht="15.75" x14ac:dyDescent="0.25">
      <c r="A75" s="87"/>
      <c r="B75" s="142"/>
      <c r="C75" s="142"/>
      <c r="D75" s="66"/>
      <c r="E75" s="66"/>
    </row>
    <row r="76" spans="1:5" ht="15.75" x14ac:dyDescent="0.25">
      <c r="A76" s="87"/>
      <c r="B76" s="142"/>
      <c r="C76" s="142"/>
      <c r="D76" s="66"/>
      <c r="E76" s="66"/>
    </row>
    <row r="77" spans="1:5" ht="15.75" x14ac:dyDescent="0.25">
      <c r="A77" s="87"/>
      <c r="B77" s="142"/>
      <c r="C77" s="142"/>
      <c r="D77" s="66"/>
      <c r="E77" s="66"/>
    </row>
    <row r="78" spans="1:5" ht="15.75" x14ac:dyDescent="0.25">
      <c r="A78" s="87"/>
      <c r="B78" s="142"/>
      <c r="C78" s="142"/>
      <c r="D78" s="66"/>
      <c r="E78" s="66"/>
    </row>
    <row r="79" spans="1:5" ht="15.75" x14ac:dyDescent="0.25">
      <c r="A79" s="87"/>
      <c r="B79" s="142"/>
      <c r="C79" s="142"/>
      <c r="D79" s="66"/>
      <c r="E79" s="66"/>
    </row>
    <row r="80" spans="1:5" ht="15.75" x14ac:dyDescent="0.25">
      <c r="A80" s="87"/>
      <c r="B80" s="142"/>
      <c r="C80" s="142"/>
      <c r="D80" s="66"/>
      <c r="E80" s="66"/>
    </row>
    <row r="81" spans="1:5" ht="18" customHeight="1" x14ac:dyDescent="0.25">
      <c r="A81" s="138" t="s">
        <v>31</v>
      </c>
      <c r="B81" s="139"/>
      <c r="C81" s="140"/>
      <c r="D81" s="25">
        <f>SUM(D65:D80)</f>
        <v>0</v>
      </c>
      <c r="E81" s="25">
        <f>SUM(E65:E80)</f>
        <v>0</v>
      </c>
    </row>
    <row r="82" spans="1:5" ht="21" customHeight="1" x14ac:dyDescent="0.25">
      <c r="A82" s="144" t="s">
        <v>64</v>
      </c>
      <c r="B82" s="145"/>
      <c r="C82" s="145"/>
      <c r="D82" s="146"/>
      <c r="E82" s="114">
        <f>D81+0.5*E81</f>
        <v>0</v>
      </c>
    </row>
    <row r="83" spans="1:5" ht="18.75" customHeight="1" x14ac:dyDescent="0.25">
      <c r="A83" s="88"/>
      <c r="B83" s="88"/>
      <c r="C83" s="88"/>
      <c r="D83" s="88"/>
      <c r="E83" s="89"/>
    </row>
    <row r="84" spans="1:5" ht="20.25" customHeight="1" x14ac:dyDescent="0.25">
      <c r="A84" s="153" t="s">
        <v>59</v>
      </c>
      <c r="B84" s="153"/>
      <c r="C84" s="153"/>
      <c r="D84" s="153"/>
      <c r="E84" s="153"/>
    </row>
    <row r="85" spans="1:5" s="1" customFormat="1" ht="6.75" customHeight="1" x14ac:dyDescent="0.25">
      <c r="A85" s="75"/>
      <c r="B85" s="75"/>
      <c r="C85" s="75"/>
      <c r="D85" s="75"/>
      <c r="E85" s="75"/>
    </row>
    <row r="86" spans="1:5" ht="15.75" x14ac:dyDescent="0.25">
      <c r="A86" s="147" t="s">
        <v>0</v>
      </c>
      <c r="B86" s="149" t="s">
        <v>19</v>
      </c>
      <c r="C86" s="150"/>
      <c r="D86" s="154" t="s">
        <v>9</v>
      </c>
      <c r="E86" s="155"/>
    </row>
    <row r="87" spans="1:5" ht="15.75" x14ac:dyDescent="0.25">
      <c r="A87" s="148"/>
      <c r="B87" s="151"/>
      <c r="C87" s="152"/>
      <c r="D87" s="20" t="s">
        <v>20</v>
      </c>
      <c r="E87" s="20" t="s">
        <v>21</v>
      </c>
    </row>
    <row r="88" spans="1:5" ht="15.75" x14ac:dyDescent="0.25">
      <c r="A88" s="23"/>
      <c r="B88" s="136"/>
      <c r="C88" s="137"/>
      <c r="D88" s="22"/>
      <c r="E88" s="22"/>
    </row>
    <row r="89" spans="1:5" ht="15.75" x14ac:dyDescent="0.25">
      <c r="A89" s="23"/>
      <c r="B89" s="136"/>
      <c r="C89" s="137"/>
      <c r="D89" s="22"/>
      <c r="E89" s="22"/>
    </row>
    <row r="90" spans="1:5" ht="15.75" x14ac:dyDescent="0.25">
      <c r="A90" s="23"/>
      <c r="B90" s="136"/>
      <c r="C90" s="137"/>
      <c r="D90" s="22"/>
      <c r="E90" s="22"/>
    </row>
    <row r="91" spans="1:5" ht="15.75" x14ac:dyDescent="0.25">
      <c r="A91" s="23"/>
      <c r="B91" s="136"/>
      <c r="C91" s="137"/>
      <c r="D91" s="22"/>
      <c r="E91" s="22"/>
    </row>
    <row r="92" spans="1:5" ht="15.75" x14ac:dyDescent="0.25">
      <c r="A92" s="23"/>
      <c r="B92" s="136"/>
      <c r="C92" s="137"/>
      <c r="D92" s="22"/>
      <c r="E92" s="22"/>
    </row>
    <row r="93" spans="1:5" ht="15.75" x14ac:dyDescent="0.25">
      <c r="A93" s="23"/>
      <c r="B93" s="136"/>
      <c r="C93" s="137"/>
      <c r="D93" s="22"/>
      <c r="E93" s="22"/>
    </row>
    <row r="94" spans="1:5" ht="15.75" x14ac:dyDescent="0.25">
      <c r="A94" s="23"/>
      <c r="B94" s="136"/>
      <c r="C94" s="137"/>
      <c r="D94" s="22"/>
      <c r="E94" s="22"/>
    </row>
    <row r="95" spans="1:5" ht="15.75" x14ac:dyDescent="0.25">
      <c r="A95" s="23"/>
      <c r="B95" s="136"/>
      <c r="C95" s="137"/>
      <c r="D95" s="22"/>
      <c r="E95" s="22"/>
    </row>
    <row r="96" spans="1:5" ht="15.75" x14ac:dyDescent="0.25">
      <c r="A96" s="23"/>
      <c r="B96" s="136"/>
      <c r="C96" s="137"/>
      <c r="D96" s="22"/>
      <c r="E96" s="22"/>
    </row>
    <row r="97" spans="1:5" ht="15.75" x14ac:dyDescent="0.25">
      <c r="A97" s="23"/>
      <c r="B97" s="136"/>
      <c r="C97" s="137"/>
      <c r="D97" s="22"/>
      <c r="E97" s="22"/>
    </row>
    <row r="98" spans="1:5" ht="15.75" x14ac:dyDescent="0.25">
      <c r="A98" s="23"/>
      <c r="B98" s="136"/>
      <c r="C98" s="137"/>
      <c r="D98" s="22"/>
      <c r="E98" s="22"/>
    </row>
    <row r="99" spans="1:5" ht="15.75" x14ac:dyDescent="0.25">
      <c r="A99" s="23"/>
      <c r="B99" s="136"/>
      <c r="C99" s="137"/>
      <c r="D99" s="22"/>
      <c r="E99" s="22"/>
    </row>
    <row r="100" spans="1:5" ht="15.75" x14ac:dyDescent="0.25">
      <c r="A100" s="23"/>
      <c r="B100" s="136"/>
      <c r="C100" s="137"/>
      <c r="D100" s="22"/>
      <c r="E100" s="22"/>
    </row>
    <row r="101" spans="1:5" ht="15.75" x14ac:dyDescent="0.25">
      <c r="A101" s="23"/>
      <c r="B101" s="136"/>
      <c r="C101" s="137"/>
      <c r="D101" s="22"/>
      <c r="E101" s="22"/>
    </row>
    <row r="102" spans="1:5" ht="15.75" x14ac:dyDescent="0.25">
      <c r="A102" s="23"/>
      <c r="B102" s="136"/>
      <c r="C102" s="137"/>
      <c r="D102" s="22"/>
      <c r="E102" s="22"/>
    </row>
    <row r="103" spans="1:5" ht="15.75" x14ac:dyDescent="0.25">
      <c r="A103" s="23"/>
      <c r="B103" s="136"/>
      <c r="C103" s="137"/>
      <c r="D103" s="22"/>
      <c r="E103" s="22"/>
    </row>
    <row r="104" spans="1:5" ht="15.75" x14ac:dyDescent="0.25">
      <c r="A104" s="23"/>
      <c r="B104" s="136"/>
      <c r="C104" s="137"/>
      <c r="D104" s="22"/>
      <c r="E104" s="22"/>
    </row>
    <row r="105" spans="1:5" ht="15.75" x14ac:dyDescent="0.25">
      <c r="A105" s="23"/>
      <c r="B105" s="136"/>
      <c r="C105" s="137"/>
      <c r="D105" s="22"/>
      <c r="E105" s="22"/>
    </row>
    <row r="106" spans="1:5" ht="15.75" x14ac:dyDescent="0.25">
      <c r="A106" s="23"/>
      <c r="B106" s="136"/>
      <c r="C106" s="137"/>
      <c r="D106" s="22"/>
      <c r="E106" s="22"/>
    </row>
    <row r="107" spans="1:5" ht="15.75" x14ac:dyDescent="0.25">
      <c r="A107" s="23"/>
      <c r="B107" s="136"/>
      <c r="C107" s="137"/>
      <c r="D107" s="22"/>
      <c r="E107" s="22"/>
    </row>
    <row r="108" spans="1:5" ht="15.75" x14ac:dyDescent="0.25">
      <c r="A108" s="23"/>
      <c r="B108" s="136"/>
      <c r="C108" s="137"/>
      <c r="D108" s="66"/>
      <c r="E108" s="22"/>
    </row>
    <row r="109" spans="1:5" ht="15.75" x14ac:dyDescent="0.25">
      <c r="A109" s="138" t="s">
        <v>31</v>
      </c>
      <c r="B109" s="139"/>
      <c r="C109" s="140"/>
      <c r="D109" s="25">
        <f>SUM(D88:D108)</f>
        <v>0</v>
      </c>
      <c r="E109" s="25">
        <f>SUM(E88:E108)</f>
        <v>0</v>
      </c>
    </row>
    <row r="110" spans="1:5" ht="21.75" customHeight="1" x14ac:dyDescent="0.25">
      <c r="A110" s="144" t="s">
        <v>63</v>
      </c>
      <c r="B110" s="145"/>
      <c r="C110" s="145"/>
      <c r="D110" s="146"/>
      <c r="E110" s="114">
        <f>D109+0.5*E109+E82</f>
        <v>0</v>
      </c>
    </row>
    <row r="111" spans="1:5" ht="37.5" customHeight="1" x14ac:dyDescent="0.25">
      <c r="A111" s="143" t="s">
        <v>58</v>
      </c>
      <c r="B111" s="143"/>
      <c r="C111" s="143"/>
      <c r="D111" s="143"/>
      <c r="E111" s="143"/>
    </row>
    <row r="112" spans="1:5" ht="15.75" x14ac:dyDescent="0.25">
      <c r="A112" s="128" t="s">
        <v>0</v>
      </c>
      <c r="B112" s="130" t="s">
        <v>19</v>
      </c>
      <c r="C112" s="131"/>
      <c r="D112" s="134" t="s">
        <v>9</v>
      </c>
      <c r="E112" s="135"/>
    </row>
    <row r="113" spans="1:5" ht="15.75" x14ac:dyDescent="0.25">
      <c r="A113" s="129"/>
      <c r="B113" s="132"/>
      <c r="C113" s="133"/>
      <c r="D113" s="24" t="s">
        <v>20</v>
      </c>
      <c r="E113" s="24" t="s">
        <v>21</v>
      </c>
    </row>
    <row r="114" spans="1:5" ht="15.75" x14ac:dyDescent="0.25">
      <c r="A114" s="23"/>
      <c r="B114" s="136"/>
      <c r="C114" s="137"/>
      <c r="D114" s="22"/>
      <c r="E114" s="65"/>
    </row>
    <row r="115" spans="1:5" ht="15.75" x14ac:dyDescent="0.25">
      <c r="A115" s="23"/>
      <c r="B115" s="136"/>
      <c r="C115" s="137"/>
      <c r="D115" s="22"/>
      <c r="E115" s="22"/>
    </row>
    <row r="116" spans="1:5" ht="15.75" x14ac:dyDescent="0.25">
      <c r="A116" s="23"/>
      <c r="B116" s="136"/>
      <c r="C116" s="137"/>
      <c r="D116" s="22"/>
      <c r="E116" s="22"/>
    </row>
    <row r="117" spans="1:5" ht="15.75" x14ac:dyDescent="0.25">
      <c r="A117" s="23"/>
      <c r="B117" s="136"/>
      <c r="C117" s="137"/>
      <c r="D117" s="22"/>
      <c r="E117" s="22"/>
    </row>
    <row r="118" spans="1:5" ht="15.75" x14ac:dyDescent="0.25">
      <c r="A118" s="23"/>
      <c r="B118" s="136"/>
      <c r="C118" s="137"/>
      <c r="D118" s="22"/>
      <c r="E118" s="22"/>
    </row>
    <row r="119" spans="1:5" ht="15.75" x14ac:dyDescent="0.25">
      <c r="A119" s="23"/>
      <c r="B119" s="136"/>
      <c r="C119" s="137"/>
      <c r="D119" s="22"/>
      <c r="E119" s="22"/>
    </row>
    <row r="120" spans="1:5" ht="15.75" x14ac:dyDescent="0.25">
      <c r="A120" s="23"/>
      <c r="B120" s="136"/>
      <c r="C120" s="137"/>
      <c r="D120" s="22"/>
      <c r="E120" s="22"/>
    </row>
    <row r="121" spans="1:5" ht="15.75" x14ac:dyDescent="0.25">
      <c r="A121" s="23"/>
      <c r="B121" s="136"/>
      <c r="C121" s="137"/>
      <c r="D121" s="22"/>
      <c r="E121" s="22"/>
    </row>
    <row r="122" spans="1:5" ht="15.75" x14ac:dyDescent="0.25">
      <c r="A122" s="23"/>
      <c r="B122" s="136"/>
      <c r="C122" s="137"/>
      <c r="D122" s="22"/>
      <c r="E122" s="22"/>
    </row>
    <row r="123" spans="1:5" ht="15.75" x14ac:dyDescent="0.25">
      <c r="A123" s="23"/>
      <c r="B123" s="136"/>
      <c r="C123" s="137"/>
      <c r="D123" s="22"/>
      <c r="E123" s="22"/>
    </row>
    <row r="124" spans="1:5" ht="15.75" x14ac:dyDescent="0.25">
      <c r="A124" s="23"/>
      <c r="B124" s="136"/>
      <c r="C124" s="137"/>
      <c r="D124" s="22"/>
      <c r="E124" s="22"/>
    </row>
    <row r="125" spans="1:5" ht="15.75" x14ac:dyDescent="0.25">
      <c r="A125" s="23"/>
      <c r="B125" s="136"/>
      <c r="C125" s="137"/>
      <c r="D125" s="22"/>
      <c r="E125" s="22"/>
    </row>
    <row r="126" spans="1:5" ht="15.75" x14ac:dyDescent="0.25">
      <c r="A126" s="23"/>
      <c r="B126" s="136"/>
      <c r="C126" s="137"/>
      <c r="D126" s="22"/>
      <c r="E126" s="22"/>
    </row>
    <row r="127" spans="1:5" ht="15.75" x14ac:dyDescent="0.25">
      <c r="A127" s="23"/>
      <c r="B127" s="136"/>
      <c r="C127" s="137"/>
      <c r="D127" s="22"/>
      <c r="E127" s="22"/>
    </row>
    <row r="128" spans="1:5" ht="15.75" x14ac:dyDescent="0.25">
      <c r="A128" s="23"/>
      <c r="B128" s="136"/>
      <c r="C128" s="137"/>
      <c r="D128" s="22"/>
      <c r="E128" s="22"/>
    </row>
    <row r="129" spans="1:5" ht="15.75" x14ac:dyDescent="0.25">
      <c r="A129" s="138" t="s">
        <v>31</v>
      </c>
      <c r="B129" s="139"/>
      <c r="C129" s="140"/>
      <c r="D129" s="25">
        <f>SUM(D114:D128)</f>
        <v>0</v>
      </c>
      <c r="E129" s="25">
        <f>SUM(E114:E128)</f>
        <v>0</v>
      </c>
    </row>
    <row r="130" spans="1:5" ht="22.5" customHeight="1" x14ac:dyDescent="0.25">
      <c r="A130" s="141" t="s">
        <v>62</v>
      </c>
      <c r="B130" s="141"/>
      <c r="C130" s="141"/>
      <c r="D130" s="141"/>
      <c r="E130" s="25">
        <f>D129+0.5*E129</f>
        <v>0</v>
      </c>
    </row>
    <row r="131" spans="1:5" ht="22.5" customHeight="1" x14ac:dyDescent="0.25">
      <c r="A131" s="124" t="s">
        <v>71</v>
      </c>
      <c r="B131" s="125"/>
      <c r="C131" s="125"/>
      <c r="D131" s="126"/>
      <c r="E131" s="25">
        <f>SUM(E110+E130)</f>
        <v>0</v>
      </c>
    </row>
    <row r="132" spans="1:5" ht="15" customHeight="1" x14ac:dyDescent="0.25">
      <c r="A132" s="141" t="s">
        <v>76</v>
      </c>
      <c r="B132" s="141"/>
      <c r="C132" s="141"/>
      <c r="D132" s="141"/>
      <c r="E132" s="25">
        <f>SUM(D18)</f>
        <v>16</v>
      </c>
    </row>
    <row r="133" spans="1:5" ht="21.75" customHeight="1" x14ac:dyDescent="0.25">
      <c r="A133" s="127" t="s">
        <v>77</v>
      </c>
      <c r="B133" s="127"/>
      <c r="C133" s="127"/>
      <c r="D133" s="127"/>
      <c r="E133" s="115">
        <f>SUM(E131,E132)</f>
        <v>16</v>
      </c>
    </row>
    <row r="134" spans="1:5" ht="18.75" x14ac:dyDescent="0.3">
      <c r="A134" s="7"/>
      <c r="B134" s="8"/>
      <c r="C134" s="9"/>
      <c r="D134" s="9"/>
      <c r="E134" s="9"/>
    </row>
    <row r="135" spans="1:5" ht="18.75" x14ac:dyDescent="0.3">
      <c r="A135" s="7"/>
      <c r="B135" s="8"/>
      <c r="C135" s="9"/>
      <c r="D135" s="9"/>
      <c r="E135" s="9"/>
    </row>
    <row r="136" spans="1:5" ht="15.75" x14ac:dyDescent="0.25">
      <c r="A136" s="6"/>
      <c r="B136" s="5"/>
    </row>
    <row r="151" spans="1:5" x14ac:dyDescent="0.25">
      <c r="A151" s="4"/>
      <c r="B151" s="4"/>
      <c r="C151" s="4"/>
      <c r="D151" s="4"/>
      <c r="E151" s="4"/>
    </row>
  </sheetData>
  <sheetProtection algorithmName="SHA-512" hashValue="PQKzQwTwe+39a0MkvmjThhgytGDVzA9phuDoPWkgK+mrpKvxqNOyqFZ0rNUHaIg3GlbzGWoHrNTUp6X6dqAZHA==" saltValue="mX+YmcMn47Tu8qf1VbslPg==" spinCount="100000" sheet="1" selectLockedCells="1"/>
  <mergeCells count="95">
    <mergeCell ref="B20:D20"/>
    <mergeCell ref="B22:D25"/>
    <mergeCell ref="A1:E1"/>
    <mergeCell ref="A2:E2"/>
    <mergeCell ref="A4:E4"/>
    <mergeCell ref="A8:B8"/>
    <mergeCell ref="A10:E10"/>
    <mergeCell ref="B19:C19"/>
    <mergeCell ref="B15:C15"/>
    <mergeCell ref="A57:E57"/>
    <mergeCell ref="A26:E27"/>
    <mergeCell ref="A32:E32"/>
    <mergeCell ref="A34:B34"/>
    <mergeCell ref="D34:E34"/>
    <mergeCell ref="C42:E42"/>
    <mergeCell ref="D44:E44"/>
    <mergeCell ref="A45:E45"/>
    <mergeCell ref="A46:E46"/>
    <mergeCell ref="A47:B47"/>
    <mergeCell ref="A51:E51"/>
    <mergeCell ref="A52:E54"/>
    <mergeCell ref="B71:C71"/>
    <mergeCell ref="A58:E58"/>
    <mergeCell ref="A62:E62"/>
    <mergeCell ref="A63:A64"/>
    <mergeCell ref="B63:C64"/>
    <mergeCell ref="D63:E63"/>
    <mergeCell ref="B65:C65"/>
    <mergeCell ref="B66:C66"/>
    <mergeCell ref="B67:C67"/>
    <mergeCell ref="B68:C68"/>
    <mergeCell ref="B69:C69"/>
    <mergeCell ref="B70:C70"/>
    <mergeCell ref="B104:C104"/>
    <mergeCell ref="A86:A87"/>
    <mergeCell ref="B86:C87"/>
    <mergeCell ref="A81:C81"/>
    <mergeCell ref="A82:D82"/>
    <mergeCell ref="A84:E84"/>
    <mergeCell ref="B93:C93"/>
    <mergeCell ref="B99:C99"/>
    <mergeCell ref="D86:E86"/>
    <mergeCell ref="B127:C127"/>
    <mergeCell ref="A111:E111"/>
    <mergeCell ref="B94:C94"/>
    <mergeCell ref="B95:C95"/>
    <mergeCell ref="B96:C96"/>
    <mergeCell ref="B97:C97"/>
    <mergeCell ref="B98:C98"/>
    <mergeCell ref="B105:C105"/>
    <mergeCell ref="B106:C106"/>
    <mergeCell ref="B107:C107"/>
    <mergeCell ref="B108:C108"/>
    <mergeCell ref="A109:C109"/>
    <mergeCell ref="A110:D110"/>
    <mergeCell ref="B100:C100"/>
    <mergeCell ref="B102:C102"/>
    <mergeCell ref="B103:C103"/>
    <mergeCell ref="B122:C122"/>
    <mergeCell ref="B123:C123"/>
    <mergeCell ref="B124:C124"/>
    <mergeCell ref="B125:C125"/>
    <mergeCell ref="B126:C126"/>
    <mergeCell ref="B121:C121"/>
    <mergeCell ref="B72:C72"/>
    <mergeCell ref="B73:C73"/>
    <mergeCell ref="B74:C74"/>
    <mergeCell ref="B75:C75"/>
    <mergeCell ref="B101:C101"/>
    <mergeCell ref="B88:C88"/>
    <mergeCell ref="B89:C89"/>
    <mergeCell ref="B90:C90"/>
    <mergeCell ref="B91:C91"/>
    <mergeCell ref="B92:C92"/>
    <mergeCell ref="B76:C76"/>
    <mergeCell ref="B77:C77"/>
    <mergeCell ref="B78:C78"/>
    <mergeCell ref="B79:C79"/>
    <mergeCell ref="B80:C80"/>
    <mergeCell ref="A131:D131"/>
    <mergeCell ref="A133:D133"/>
    <mergeCell ref="A112:A113"/>
    <mergeCell ref="B112:C113"/>
    <mergeCell ref="D112:E112"/>
    <mergeCell ref="B114:C114"/>
    <mergeCell ref="B115:C115"/>
    <mergeCell ref="B116:C116"/>
    <mergeCell ref="B128:C128"/>
    <mergeCell ref="A129:C129"/>
    <mergeCell ref="A130:D130"/>
    <mergeCell ref="A132:D132"/>
    <mergeCell ref="B117:C117"/>
    <mergeCell ref="B118:C118"/>
    <mergeCell ref="B119:C119"/>
    <mergeCell ref="B120:C120"/>
  </mergeCells>
  <dataValidations count="6">
    <dataValidation type="list" allowBlank="1" showInputMessage="1" showErrorMessage="1" sqref="E8" xr:uid="{00000000-0002-0000-0000-000000000000}">
      <formula1>"Year, 2015, 2016, 2017, 2018, 2019, 2020, 2021, 2022, 2023, 2024, 2025"</formula1>
    </dataValidation>
    <dataValidation type="list" allowBlank="1" showInputMessage="1" showErrorMessage="1" sqref="B18" xr:uid="{00000000-0002-0000-0000-000001000000}">
      <formula1>"Select Degree, MSME, MSES(ME), USE ME ""Tab"" for Engr. degree"</formula1>
    </dataValidation>
    <dataValidation type="list" allowBlank="1" showInputMessage="1" showErrorMessage="1" sqref="B17" xr:uid="{00000000-0002-0000-0000-000002000000}">
      <formula1>"Yes, No"</formula1>
    </dataValidation>
    <dataValidation type="list" allowBlank="1" showInputMessage="1" showErrorMessage="1" sqref="D7:D8" xr:uid="{00000000-0002-0000-0000-000003000000}">
      <formula1>"Select Quarter, March, June, September, December"</formula1>
    </dataValidation>
    <dataValidation type="list" allowBlank="1" showInputMessage="1" showErrorMessage="1" sqref="A47:B47" xr:uid="{00000000-0002-0000-0000-000004000000}">
      <formula1>"Track selection-page 2, Fluids-Thermal Science, Solid Mechanics - Shock &amp; Vibration, Material Science, Dynamics and Controls, Systems Design (Weaponeering - Survivability), Astronautics (Controls &amp; Structures)"</formula1>
    </dataValidation>
    <dataValidation type="list" allowBlank="1" showInputMessage="1" showErrorMessage="1" sqref="E7" xr:uid="{00000000-0002-0000-0000-000005000000}">
      <formula1>"Year, 2014, 2015, 2016, 2017, 2018, 2019, 2020, 2021, 2022, 2023, 2024, 2025"</formula1>
    </dataValidation>
  </dataValidations>
  <pageMargins left="0.7" right="0.7" top="0.75" bottom="0.75" header="0.3" footer="0.3"/>
  <pageSetup scale="75" orientation="portrait" r:id="rId1"/>
  <headerFooter>
    <oddFooter>&amp;C&amp;"Times New Roman,Regular"&amp;12Page &amp;P of &amp;N</oddFooter>
  </headerFooter>
  <rowBreaks count="2" manualBreakCount="2">
    <brk id="44" max="16383" man="1"/>
    <brk id="8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G145"/>
  <sheetViews>
    <sheetView showGridLines="0" topLeftCell="A94" zoomScaleNormal="100" workbookViewId="0">
      <selection activeCell="A49" sqref="A49:B49"/>
    </sheetView>
  </sheetViews>
  <sheetFormatPr defaultColWidth="19.7109375" defaultRowHeight="15" x14ac:dyDescent="0.25"/>
  <cols>
    <col min="1" max="1" width="25.7109375" style="3" customWidth="1"/>
    <col min="2" max="2" width="39" style="3" customWidth="1"/>
    <col min="3" max="3" width="24.42578125" style="3" customWidth="1"/>
    <col min="4" max="4" width="17.42578125" style="3" customWidth="1"/>
    <col min="5" max="5" width="13.85546875" style="3" customWidth="1"/>
    <col min="6" max="16384" width="19.7109375" style="3"/>
  </cols>
  <sheetData>
    <row r="1" spans="1:7" ht="15.75" x14ac:dyDescent="0.25">
      <c r="A1" s="173" t="s">
        <v>10</v>
      </c>
      <c r="B1" s="173"/>
      <c r="C1" s="173"/>
      <c r="D1" s="173"/>
      <c r="E1" s="173"/>
    </row>
    <row r="2" spans="1:7" ht="15.75" x14ac:dyDescent="0.25">
      <c r="A2" s="174" t="s">
        <v>47</v>
      </c>
      <c r="B2" s="174"/>
      <c r="C2" s="174"/>
      <c r="D2" s="174"/>
      <c r="E2" s="174"/>
    </row>
    <row r="3" spans="1:7" ht="15.75" x14ac:dyDescent="0.25">
      <c r="A3" s="92"/>
      <c r="B3" s="92"/>
      <c r="C3" s="92"/>
      <c r="D3" s="92"/>
      <c r="E3" s="92"/>
    </row>
    <row r="4" spans="1:7" ht="145.5" customHeight="1" thickBot="1" x14ac:dyDescent="0.3">
      <c r="A4" s="175" t="s">
        <v>80</v>
      </c>
      <c r="B4" s="176"/>
      <c r="C4" s="176"/>
      <c r="D4" s="176"/>
      <c r="E4" s="176"/>
    </row>
    <row r="5" spans="1:7" ht="15.75" customHeight="1" x14ac:dyDescent="0.25">
      <c r="A5" s="96"/>
      <c r="B5" s="105"/>
      <c r="C5" s="105"/>
      <c r="D5" s="105"/>
      <c r="E5" s="105"/>
    </row>
    <row r="6" spans="1:7" s="2" customFormat="1" ht="9.75" customHeight="1" x14ac:dyDescent="0.25">
      <c r="A6" s="83"/>
      <c r="B6" s="106"/>
      <c r="C6" s="107"/>
      <c r="D6" s="82"/>
      <c r="E6" s="83"/>
    </row>
    <row r="7" spans="1:7" s="2" customFormat="1" ht="15.75" x14ac:dyDescent="0.25">
      <c r="A7" s="64" t="s">
        <v>34</v>
      </c>
      <c r="B7" s="84"/>
      <c r="C7" s="85" t="s">
        <v>33</v>
      </c>
      <c r="D7" s="86" t="s">
        <v>29</v>
      </c>
      <c r="E7" s="86" t="s">
        <v>2</v>
      </c>
    </row>
    <row r="8" spans="1:7" ht="15.75" x14ac:dyDescent="0.25">
      <c r="A8" s="177"/>
      <c r="B8" s="177"/>
      <c r="C8" s="44" t="s">
        <v>8</v>
      </c>
      <c r="D8" s="73" t="s">
        <v>29</v>
      </c>
      <c r="E8" s="73" t="s">
        <v>2</v>
      </c>
    </row>
    <row r="9" spans="1:7" ht="15.75" x14ac:dyDescent="0.25">
      <c r="A9" s="30"/>
      <c r="B9" s="30"/>
      <c r="C9" s="32"/>
      <c r="D9" s="32"/>
      <c r="E9" s="43"/>
    </row>
    <row r="10" spans="1:7" ht="15.75" x14ac:dyDescent="0.25">
      <c r="A10" s="185" t="s">
        <v>36</v>
      </c>
      <c r="B10" s="185"/>
      <c r="C10" s="185"/>
      <c r="D10" s="185"/>
      <c r="E10" s="185"/>
    </row>
    <row r="11" spans="1:7" ht="18.75" customHeight="1" x14ac:dyDescent="0.25">
      <c r="A11" s="69" t="s">
        <v>40</v>
      </c>
      <c r="B11" s="70"/>
      <c r="C11" s="77" t="s">
        <v>37</v>
      </c>
      <c r="D11" s="31" t="str">
        <f>IF(E11&gt;31.99, "MET", "NOT MET")</f>
        <v>NOT MET</v>
      </c>
      <c r="E11" s="112">
        <f>SUM(E77)</f>
        <v>0</v>
      </c>
    </row>
    <row r="12" spans="1:7" ht="17.25" customHeight="1" x14ac:dyDescent="0.25">
      <c r="A12" s="71" t="s">
        <v>41</v>
      </c>
      <c r="B12" s="72"/>
      <c r="C12" s="77" t="s">
        <v>38</v>
      </c>
      <c r="D12" s="31" t="str">
        <f>IF(E12&gt;51.99, "MET", "NOT MET")</f>
        <v>NOT MET</v>
      </c>
      <c r="E12" s="112">
        <f>SUM(E101)</f>
        <v>0</v>
      </c>
    </row>
    <row r="13" spans="1:7" ht="16.5" customHeight="1" x14ac:dyDescent="0.25">
      <c r="A13" s="71" t="s">
        <v>42</v>
      </c>
      <c r="B13" s="72"/>
      <c r="C13" s="77" t="s">
        <v>39</v>
      </c>
      <c r="D13" s="31" t="str">
        <f>IF(E13&gt;11.99,"MET", "NOT MET")</f>
        <v>NOT MET</v>
      </c>
      <c r="E13" s="112">
        <f>SUM(E124)</f>
        <v>0</v>
      </c>
      <c r="G13" s="48"/>
    </row>
    <row r="14" spans="1:7" ht="18.75" customHeight="1" x14ac:dyDescent="0.25">
      <c r="A14" s="194" t="s">
        <v>52</v>
      </c>
      <c r="B14" s="195"/>
      <c r="C14" s="78" t="s">
        <v>43</v>
      </c>
      <c r="D14" s="50" t="str">
        <f>IF(E14&gt;91.99,"MET", "NOT MET")</f>
        <v>NOT MET</v>
      </c>
      <c r="E14" s="113">
        <f>SUM(E127)</f>
        <v>28</v>
      </c>
      <c r="G14" s="48"/>
    </row>
    <row r="15" spans="1:7" ht="18.75" customHeight="1" x14ac:dyDescent="0.25">
      <c r="A15" s="103"/>
      <c r="B15" s="180" t="s">
        <v>74</v>
      </c>
      <c r="C15" s="180"/>
      <c r="D15" s="50" t="str">
        <f>IF(Test!A23&gt;3.99, "MET", "NOT MET")</f>
        <v>NOT MET</v>
      </c>
      <c r="E15" s="104"/>
      <c r="G15" s="48"/>
    </row>
    <row r="16" spans="1:7" ht="15.75" x14ac:dyDescent="0.25">
      <c r="A16" s="16"/>
      <c r="B16" s="16"/>
      <c r="C16" s="33"/>
      <c r="D16" s="74"/>
      <c r="E16" s="15"/>
    </row>
    <row r="17" spans="1:5" ht="31.5" x14ac:dyDescent="0.25">
      <c r="A17" s="36" t="s">
        <v>25</v>
      </c>
      <c r="B17" s="123" t="s">
        <v>11</v>
      </c>
      <c r="C17" s="33"/>
      <c r="D17" s="74"/>
      <c r="E17" s="15"/>
    </row>
    <row r="18" spans="1:5" ht="15.75" x14ac:dyDescent="0.25">
      <c r="A18" s="35" t="s">
        <v>26</v>
      </c>
      <c r="B18" s="51" t="s">
        <v>44</v>
      </c>
      <c r="C18" s="37" t="s">
        <v>30</v>
      </c>
      <c r="D18" s="14">
        <v>28</v>
      </c>
      <c r="E18" s="29"/>
    </row>
    <row r="19" spans="1:5" ht="15.75" x14ac:dyDescent="0.25">
      <c r="A19" s="12" t="s">
        <v>12</v>
      </c>
      <c r="B19" s="179"/>
      <c r="C19" s="179"/>
      <c r="D19" s="11"/>
      <c r="E19" s="11"/>
    </row>
    <row r="20" spans="1:5" ht="15.75" x14ac:dyDescent="0.25">
      <c r="A20" s="12" t="s">
        <v>24</v>
      </c>
      <c r="B20" s="171" t="str">
        <f>IF(ISBLANK(A49),"",A49)</f>
        <v>Track selection-page 2</v>
      </c>
      <c r="C20" s="171"/>
      <c r="D20" s="171"/>
      <c r="E20" s="11"/>
    </row>
    <row r="21" spans="1:5" ht="15.75" x14ac:dyDescent="0.25">
      <c r="A21" s="12" t="s">
        <v>32</v>
      </c>
      <c r="B21" s="68" t="str">
        <f>IF(ISBLANK(D49),"",D49)</f>
        <v/>
      </c>
      <c r="C21" s="46" t="str">
        <f>IF(ISBLANK(D50),"",D50)</f>
        <v/>
      </c>
      <c r="D21" s="46"/>
      <c r="E21" s="11"/>
    </row>
    <row r="22" spans="1:5" ht="15" customHeight="1" x14ac:dyDescent="0.25">
      <c r="A22" s="12" t="s">
        <v>13</v>
      </c>
      <c r="B22" s="172"/>
      <c r="C22" s="172"/>
      <c r="D22" s="172"/>
      <c r="E22" s="39"/>
    </row>
    <row r="23" spans="1:5" ht="15.75" customHeight="1" x14ac:dyDescent="0.25">
      <c r="A23" s="39"/>
      <c r="B23" s="172"/>
      <c r="C23" s="172"/>
      <c r="D23" s="172"/>
      <c r="E23" s="39"/>
    </row>
    <row r="24" spans="1:5" ht="15.75" customHeight="1" x14ac:dyDescent="0.25">
      <c r="A24" s="39"/>
      <c r="B24" s="172"/>
      <c r="C24" s="172"/>
      <c r="D24" s="172"/>
      <c r="E24" s="39"/>
    </row>
    <row r="25" spans="1:5" ht="13.5" customHeight="1" x14ac:dyDescent="0.25">
      <c r="A25" s="32"/>
      <c r="B25" s="172"/>
      <c r="C25" s="172"/>
      <c r="D25" s="172"/>
      <c r="E25" s="16"/>
    </row>
    <row r="26" spans="1:5" ht="9" customHeight="1" x14ac:dyDescent="0.25">
      <c r="A26" s="32"/>
      <c r="B26" s="108"/>
      <c r="C26" s="108"/>
      <c r="D26" s="108"/>
      <c r="E26" s="16"/>
    </row>
    <row r="27" spans="1:5" x14ac:dyDescent="0.25">
      <c r="A27" s="160" t="s">
        <v>14</v>
      </c>
      <c r="B27" s="160"/>
      <c r="C27" s="160"/>
      <c r="D27" s="160"/>
      <c r="E27" s="160"/>
    </row>
    <row r="28" spans="1:5" ht="34.5" customHeight="1" x14ac:dyDescent="0.25">
      <c r="A28" s="160"/>
      <c r="B28" s="160"/>
      <c r="C28" s="160"/>
      <c r="D28" s="160"/>
      <c r="E28" s="160"/>
    </row>
    <row r="29" spans="1:5" ht="42.75" customHeight="1" x14ac:dyDescent="0.25">
      <c r="A29" s="13"/>
      <c r="B29" s="13"/>
      <c r="C29" s="93"/>
      <c r="D29" s="93"/>
      <c r="E29" s="93"/>
    </row>
    <row r="30" spans="1:5" ht="15.75" x14ac:dyDescent="0.25">
      <c r="A30" s="51" t="s">
        <v>7</v>
      </c>
      <c r="B30" s="95" t="s">
        <v>5</v>
      </c>
      <c r="C30" s="16"/>
      <c r="D30" s="16"/>
      <c r="E30" s="43"/>
    </row>
    <row r="31" spans="1:5" ht="15.75" x14ac:dyDescent="0.25">
      <c r="A31" s="51"/>
      <c r="B31" s="51"/>
      <c r="C31" s="16"/>
      <c r="D31" s="16"/>
      <c r="E31" s="43"/>
    </row>
    <row r="32" spans="1:5" ht="15.75" x14ac:dyDescent="0.25">
      <c r="A32" s="43"/>
      <c r="B32" s="43"/>
      <c r="C32" s="43"/>
      <c r="D32" s="43"/>
      <c r="E32" s="43"/>
    </row>
    <row r="33" spans="1:5" ht="15.75" x14ac:dyDescent="0.25">
      <c r="A33" s="181" t="s">
        <v>1</v>
      </c>
      <c r="B33" s="182"/>
      <c r="C33" s="182"/>
      <c r="D33" s="182"/>
      <c r="E33" s="182"/>
    </row>
    <row r="34" spans="1:5" ht="43.5" customHeight="1" x14ac:dyDescent="0.25">
      <c r="A34" s="49"/>
      <c r="B34" s="49"/>
      <c r="C34" s="43"/>
      <c r="D34" s="43"/>
      <c r="E34" s="43"/>
    </row>
    <row r="35" spans="1:5" ht="15.75" x14ac:dyDescent="0.25">
      <c r="A35" s="163" t="s">
        <v>15</v>
      </c>
      <c r="B35" s="163"/>
      <c r="C35" s="52" t="s">
        <v>3</v>
      </c>
      <c r="D35" s="164" t="s">
        <v>5</v>
      </c>
      <c r="E35" s="164"/>
    </row>
    <row r="36" spans="1:5" ht="15.75" x14ac:dyDescent="0.25">
      <c r="A36" s="44"/>
      <c r="B36" s="43"/>
      <c r="C36" s="53"/>
      <c r="D36" s="53"/>
      <c r="E36" s="53"/>
    </row>
    <row r="37" spans="1:5" ht="15.75" x14ac:dyDescent="0.25">
      <c r="A37" s="44"/>
      <c r="B37" s="43"/>
      <c r="C37" s="53"/>
      <c r="D37" s="53"/>
      <c r="E37" s="53"/>
    </row>
    <row r="38" spans="1:5" ht="15.75" x14ac:dyDescent="0.25">
      <c r="A38" s="44"/>
      <c r="B38" s="43"/>
      <c r="C38" s="54"/>
      <c r="D38" s="54"/>
      <c r="E38" s="54"/>
    </row>
    <row r="39" spans="1:5" ht="15.75" x14ac:dyDescent="0.25">
      <c r="A39" s="52" t="s">
        <v>4</v>
      </c>
      <c r="B39" s="94" t="s">
        <v>5</v>
      </c>
      <c r="C39" s="54"/>
      <c r="D39" s="54"/>
      <c r="E39" s="54"/>
    </row>
    <row r="40" spans="1:5" ht="15.75" x14ac:dyDescent="0.25">
      <c r="A40" s="44"/>
      <c r="B40" s="55"/>
      <c r="C40" s="54"/>
      <c r="D40" s="54"/>
      <c r="E40" s="54"/>
    </row>
    <row r="41" spans="1:5" ht="15.75" x14ac:dyDescent="0.25">
      <c r="A41" s="43"/>
      <c r="B41" s="43"/>
      <c r="C41" s="43"/>
      <c r="D41" s="43"/>
      <c r="E41" s="43"/>
    </row>
    <row r="42" spans="1:5" ht="15.75" x14ac:dyDescent="0.25">
      <c r="A42" s="56"/>
      <c r="B42" s="56"/>
      <c r="C42" s="16"/>
      <c r="D42" s="16"/>
      <c r="E42" s="16"/>
    </row>
    <row r="43" spans="1:5" ht="15.75" x14ac:dyDescent="0.25">
      <c r="A43" s="57" t="s">
        <v>6</v>
      </c>
      <c r="B43" s="94" t="s">
        <v>5</v>
      </c>
      <c r="C43" s="165"/>
      <c r="D43" s="165"/>
      <c r="E43" s="165"/>
    </row>
    <row r="44" spans="1:5" ht="15.75" x14ac:dyDescent="0.25">
      <c r="A44" s="43"/>
      <c r="B44" s="58"/>
      <c r="C44" s="43"/>
      <c r="D44" s="43"/>
      <c r="E44" s="43"/>
    </row>
    <row r="45" spans="1:5" ht="15.75" x14ac:dyDescent="0.25">
      <c r="A45" s="43"/>
      <c r="B45" s="58"/>
      <c r="C45" s="43"/>
      <c r="D45" s="166" t="s">
        <v>72</v>
      </c>
      <c r="E45" s="166"/>
    </row>
    <row r="46" spans="1:5" ht="15.75" x14ac:dyDescent="0.25">
      <c r="A46" s="59"/>
      <c r="B46" s="59"/>
      <c r="C46" s="59"/>
      <c r="D46" s="9"/>
      <c r="E46" s="9"/>
    </row>
    <row r="47" spans="1:5" ht="15.75" x14ac:dyDescent="0.25">
      <c r="A47" s="186" t="s">
        <v>27</v>
      </c>
      <c r="B47" s="186"/>
      <c r="C47" s="186"/>
      <c r="D47" s="186"/>
      <c r="E47" s="186"/>
    </row>
    <row r="48" spans="1:5" ht="55.5" customHeight="1" x14ac:dyDescent="0.25">
      <c r="A48" s="168" t="s">
        <v>16</v>
      </c>
      <c r="B48" s="168"/>
      <c r="C48" s="168"/>
      <c r="D48" s="168"/>
      <c r="E48" s="168"/>
    </row>
    <row r="49" spans="1:5" ht="19.5" customHeight="1" x14ac:dyDescent="0.25">
      <c r="A49" s="169" t="s">
        <v>79</v>
      </c>
      <c r="B49" s="169"/>
      <c r="C49" s="40" t="s">
        <v>0</v>
      </c>
      <c r="D49" s="41"/>
      <c r="E49" s="42"/>
    </row>
    <row r="50" spans="1:5" ht="15.75" x14ac:dyDescent="0.25">
      <c r="A50" s="26"/>
      <c r="B50" s="18"/>
      <c r="C50" s="10" t="s">
        <v>0</v>
      </c>
      <c r="D50" s="19"/>
      <c r="E50" s="27"/>
    </row>
    <row r="51" spans="1:5" ht="15.75" x14ac:dyDescent="0.25">
      <c r="A51" s="187" t="s">
        <v>28</v>
      </c>
      <c r="B51" s="187"/>
      <c r="C51" s="187"/>
      <c r="D51" s="187"/>
      <c r="E51" s="187"/>
    </row>
    <row r="52" spans="1:5" x14ac:dyDescent="0.25">
      <c r="A52" s="188" t="s">
        <v>51</v>
      </c>
      <c r="B52" s="188"/>
      <c r="C52" s="188"/>
      <c r="D52" s="188"/>
      <c r="E52" s="188"/>
    </row>
    <row r="53" spans="1:5" x14ac:dyDescent="0.25">
      <c r="A53" s="188"/>
      <c r="B53" s="188"/>
      <c r="C53" s="188"/>
      <c r="D53" s="188"/>
      <c r="E53" s="188"/>
    </row>
    <row r="54" spans="1:5" ht="23.25" customHeight="1" x14ac:dyDescent="0.25">
      <c r="A54" s="188"/>
      <c r="B54" s="188"/>
      <c r="C54" s="188"/>
      <c r="D54" s="188"/>
      <c r="E54" s="188"/>
    </row>
    <row r="55" spans="1:5" ht="15.75" x14ac:dyDescent="0.25">
      <c r="A55" s="189" t="s">
        <v>17</v>
      </c>
      <c r="B55" s="189"/>
      <c r="C55" s="189"/>
      <c r="D55" s="189"/>
      <c r="E55" s="189"/>
    </row>
    <row r="56" spans="1:5" ht="15.75" x14ac:dyDescent="0.25">
      <c r="A56" s="189" t="s">
        <v>18</v>
      </c>
      <c r="B56" s="189"/>
      <c r="C56" s="189"/>
      <c r="D56" s="189"/>
      <c r="E56" s="189"/>
    </row>
    <row r="57" spans="1:5" ht="22.5" customHeight="1" x14ac:dyDescent="0.25">
      <c r="A57" s="190" t="s">
        <v>50</v>
      </c>
      <c r="B57" s="190"/>
      <c r="C57" s="190"/>
      <c r="D57" s="190"/>
      <c r="E57" s="190"/>
    </row>
    <row r="58" spans="1:5" ht="15.75" x14ac:dyDescent="0.25">
      <c r="A58" s="147" t="s">
        <v>0</v>
      </c>
      <c r="B58" s="149" t="s">
        <v>19</v>
      </c>
      <c r="C58" s="150"/>
      <c r="D58" s="191" t="s">
        <v>9</v>
      </c>
      <c r="E58" s="192"/>
    </row>
    <row r="59" spans="1:5" ht="15.75" x14ac:dyDescent="0.25">
      <c r="A59" s="148"/>
      <c r="B59" s="151"/>
      <c r="C59" s="152"/>
      <c r="D59" s="20" t="s">
        <v>20</v>
      </c>
      <c r="E59" s="20" t="s">
        <v>21</v>
      </c>
    </row>
    <row r="60" spans="1:5" ht="15.75" x14ac:dyDescent="0.25">
      <c r="A60" s="21" t="str">
        <f>IF(ISBLANK(D49),"",D49)</f>
        <v/>
      </c>
      <c r="B60" s="136"/>
      <c r="C60" s="137"/>
      <c r="D60" s="22"/>
      <c r="E60" s="22"/>
    </row>
    <row r="61" spans="1:5" ht="15.75" x14ac:dyDescent="0.25">
      <c r="A61" s="21" t="str">
        <f>IF(ISBLANK(D50),"",D50)</f>
        <v/>
      </c>
      <c r="B61" s="136"/>
      <c r="C61" s="137"/>
      <c r="D61" s="22"/>
      <c r="E61" s="22"/>
    </row>
    <row r="62" spans="1:5" ht="15.75" x14ac:dyDescent="0.25">
      <c r="A62" s="23"/>
      <c r="B62" s="136" t="s">
        <v>22</v>
      </c>
      <c r="C62" s="137"/>
      <c r="D62" s="22"/>
      <c r="E62" s="22"/>
    </row>
    <row r="63" spans="1:5" ht="15.75" x14ac:dyDescent="0.25">
      <c r="A63" s="23"/>
      <c r="B63" s="136"/>
      <c r="C63" s="137"/>
      <c r="D63" s="22"/>
      <c r="E63" s="22"/>
    </row>
    <row r="64" spans="1:5" ht="15.75" x14ac:dyDescent="0.25">
      <c r="A64" s="23"/>
      <c r="B64" s="136"/>
      <c r="C64" s="137"/>
      <c r="D64" s="22"/>
      <c r="E64" s="22"/>
    </row>
    <row r="65" spans="1:5" ht="15.75" x14ac:dyDescent="0.25">
      <c r="A65" s="23"/>
      <c r="B65" s="183"/>
      <c r="C65" s="184"/>
      <c r="D65" s="22"/>
      <c r="E65" s="22"/>
    </row>
    <row r="66" spans="1:5" ht="15.75" x14ac:dyDescent="0.25">
      <c r="A66" s="23"/>
      <c r="B66" s="136"/>
      <c r="C66" s="137"/>
      <c r="D66" s="22"/>
      <c r="E66" s="22"/>
    </row>
    <row r="67" spans="1:5" ht="15.75" x14ac:dyDescent="0.25">
      <c r="A67" s="23"/>
      <c r="B67" s="136"/>
      <c r="C67" s="137"/>
      <c r="D67" s="22"/>
      <c r="E67" s="22"/>
    </row>
    <row r="68" spans="1:5" ht="15.75" x14ac:dyDescent="0.25">
      <c r="A68" s="23"/>
      <c r="B68" s="136"/>
      <c r="C68" s="137"/>
      <c r="D68" s="22"/>
      <c r="E68" s="22"/>
    </row>
    <row r="69" spans="1:5" ht="15.75" x14ac:dyDescent="0.25">
      <c r="A69" s="23"/>
      <c r="B69" s="136"/>
      <c r="C69" s="137"/>
      <c r="D69" s="22"/>
      <c r="E69" s="22"/>
    </row>
    <row r="70" spans="1:5" ht="15.75" x14ac:dyDescent="0.25">
      <c r="A70" s="23"/>
      <c r="B70" s="136"/>
      <c r="C70" s="137"/>
      <c r="D70" s="22"/>
      <c r="E70" s="22"/>
    </row>
    <row r="71" spans="1:5" ht="15.75" x14ac:dyDescent="0.25">
      <c r="A71" s="23"/>
      <c r="B71" s="136"/>
      <c r="C71" s="137"/>
      <c r="D71" s="22"/>
      <c r="E71" s="22"/>
    </row>
    <row r="72" spans="1:5" ht="15.75" x14ac:dyDescent="0.25">
      <c r="A72" s="23"/>
      <c r="B72" s="136"/>
      <c r="C72" s="137"/>
      <c r="D72" s="22"/>
      <c r="E72" s="22"/>
    </row>
    <row r="73" spans="1:5" ht="15.75" x14ac:dyDescent="0.25">
      <c r="A73" s="23"/>
      <c r="B73" s="136"/>
      <c r="C73" s="137"/>
      <c r="D73" s="22"/>
      <c r="E73" s="22"/>
    </row>
    <row r="74" spans="1:5" ht="15.75" x14ac:dyDescent="0.25">
      <c r="A74" s="23"/>
      <c r="B74" s="136"/>
      <c r="C74" s="137"/>
      <c r="D74" s="22"/>
      <c r="E74" s="22"/>
    </row>
    <row r="75" spans="1:5" ht="15.75" x14ac:dyDescent="0.25">
      <c r="A75" s="23"/>
      <c r="B75" s="136"/>
      <c r="C75" s="137"/>
      <c r="D75" s="22"/>
      <c r="E75" s="22"/>
    </row>
    <row r="76" spans="1:5" ht="18" customHeight="1" x14ac:dyDescent="0.25">
      <c r="A76" s="138" t="s">
        <v>31</v>
      </c>
      <c r="B76" s="139"/>
      <c r="C76" s="140"/>
      <c r="D76" s="25">
        <f>SUM(D60:D75)</f>
        <v>0</v>
      </c>
      <c r="E76" s="25">
        <f>SUM(E60:E75)</f>
        <v>0</v>
      </c>
    </row>
    <row r="77" spans="1:5" ht="21" customHeight="1" x14ac:dyDescent="0.25">
      <c r="A77" s="144" t="s">
        <v>45</v>
      </c>
      <c r="B77" s="145"/>
      <c r="C77" s="145"/>
      <c r="D77" s="146"/>
      <c r="E77" s="114">
        <f>D76+0.5*E76</f>
        <v>0</v>
      </c>
    </row>
    <row r="78" spans="1:5" ht="20.25" customHeight="1" x14ac:dyDescent="0.25">
      <c r="A78" s="193" t="s">
        <v>49</v>
      </c>
      <c r="B78" s="193"/>
      <c r="C78" s="193"/>
      <c r="D78" s="193"/>
      <c r="E78" s="193"/>
    </row>
    <row r="79" spans="1:5" s="1" customFormat="1" ht="6.75" customHeight="1" x14ac:dyDescent="0.25">
      <c r="A79" s="28"/>
      <c r="B79" s="28"/>
      <c r="C79" s="28"/>
      <c r="D79" s="28"/>
      <c r="E79" s="28"/>
    </row>
    <row r="80" spans="1:5" ht="15.75" x14ac:dyDescent="0.25">
      <c r="A80" s="147" t="s">
        <v>0</v>
      </c>
      <c r="B80" s="149" t="s">
        <v>19</v>
      </c>
      <c r="C80" s="150"/>
      <c r="D80" s="154" t="s">
        <v>9</v>
      </c>
      <c r="E80" s="155"/>
    </row>
    <row r="81" spans="1:5" ht="15.75" x14ac:dyDescent="0.25">
      <c r="A81" s="148"/>
      <c r="B81" s="151"/>
      <c r="C81" s="152"/>
      <c r="D81" s="20" t="s">
        <v>20</v>
      </c>
      <c r="E81" s="20" t="s">
        <v>21</v>
      </c>
    </row>
    <row r="82" spans="1:5" ht="15.75" x14ac:dyDescent="0.25">
      <c r="A82" s="23"/>
      <c r="B82" s="136"/>
      <c r="C82" s="137"/>
      <c r="D82" s="22"/>
      <c r="E82" s="22"/>
    </row>
    <row r="83" spans="1:5" ht="15.75" x14ac:dyDescent="0.25">
      <c r="A83" s="23"/>
      <c r="B83" s="136"/>
      <c r="C83" s="137"/>
      <c r="D83" s="22"/>
      <c r="E83" s="22"/>
    </row>
    <row r="84" spans="1:5" ht="15.75" x14ac:dyDescent="0.25">
      <c r="A84" s="23"/>
      <c r="B84" s="136"/>
      <c r="C84" s="137"/>
      <c r="D84" s="22"/>
      <c r="E84" s="22"/>
    </row>
    <row r="85" spans="1:5" ht="15.75" x14ac:dyDescent="0.25">
      <c r="A85" s="23"/>
      <c r="B85" s="136"/>
      <c r="C85" s="137"/>
      <c r="D85" s="22"/>
      <c r="E85" s="22"/>
    </row>
    <row r="86" spans="1:5" ht="15.75" x14ac:dyDescent="0.25">
      <c r="A86" s="23"/>
      <c r="B86" s="136"/>
      <c r="C86" s="137"/>
      <c r="D86" s="22"/>
      <c r="E86" s="22"/>
    </row>
    <row r="87" spans="1:5" ht="15.75" x14ac:dyDescent="0.25">
      <c r="A87" s="23"/>
      <c r="B87" s="136"/>
      <c r="C87" s="137"/>
      <c r="D87" s="22"/>
      <c r="E87" s="22"/>
    </row>
    <row r="88" spans="1:5" ht="15.75" x14ac:dyDescent="0.25">
      <c r="A88" s="23"/>
      <c r="B88" s="136"/>
      <c r="C88" s="137"/>
      <c r="D88" s="22"/>
      <c r="E88" s="22"/>
    </row>
    <row r="89" spans="1:5" ht="15.75" x14ac:dyDescent="0.25">
      <c r="A89" s="23"/>
      <c r="B89" s="136"/>
      <c r="C89" s="137"/>
      <c r="D89" s="22"/>
      <c r="E89" s="22"/>
    </row>
    <row r="90" spans="1:5" ht="15.75" x14ac:dyDescent="0.25">
      <c r="A90" s="23"/>
      <c r="B90" s="136"/>
      <c r="C90" s="137"/>
      <c r="D90" s="22"/>
      <c r="E90" s="22"/>
    </row>
    <row r="91" spans="1:5" ht="15.75" x14ac:dyDescent="0.25">
      <c r="A91" s="23"/>
      <c r="B91" s="136"/>
      <c r="C91" s="137"/>
      <c r="D91" s="22"/>
      <c r="E91" s="22"/>
    </row>
    <row r="92" spans="1:5" ht="15.75" x14ac:dyDescent="0.25">
      <c r="A92" s="23"/>
      <c r="B92" s="136"/>
      <c r="C92" s="137"/>
      <c r="D92" s="22"/>
      <c r="E92" s="22"/>
    </row>
    <row r="93" spans="1:5" ht="15.75" x14ac:dyDescent="0.25">
      <c r="A93" s="23"/>
      <c r="B93" s="136"/>
      <c r="C93" s="137"/>
      <c r="D93" s="22"/>
      <c r="E93" s="22"/>
    </row>
    <row r="94" spans="1:5" ht="15.75" x14ac:dyDescent="0.25">
      <c r="A94" s="23"/>
      <c r="B94" s="136"/>
      <c r="C94" s="137"/>
      <c r="D94" s="22"/>
      <c r="E94" s="22"/>
    </row>
    <row r="95" spans="1:5" ht="15.75" x14ac:dyDescent="0.25">
      <c r="A95" s="23"/>
      <c r="B95" s="136"/>
      <c r="C95" s="137"/>
      <c r="D95" s="22"/>
      <c r="E95" s="22"/>
    </row>
    <row r="96" spans="1:5" ht="15.75" x14ac:dyDescent="0.25">
      <c r="A96" s="23"/>
      <c r="B96" s="136"/>
      <c r="C96" s="137"/>
      <c r="D96" s="22"/>
      <c r="E96" s="22"/>
    </row>
    <row r="97" spans="1:5" ht="15.75" x14ac:dyDescent="0.25">
      <c r="A97" s="23"/>
      <c r="B97" s="136"/>
      <c r="C97" s="137"/>
      <c r="D97" s="22"/>
      <c r="E97" s="22"/>
    </row>
    <row r="98" spans="1:5" ht="15.75" x14ac:dyDescent="0.25">
      <c r="A98" s="23"/>
      <c r="B98" s="136"/>
      <c r="C98" s="137"/>
      <c r="D98" s="22"/>
      <c r="E98" s="22"/>
    </row>
    <row r="99" spans="1:5" ht="15.75" x14ac:dyDescent="0.25">
      <c r="A99" s="23"/>
      <c r="B99" s="136"/>
      <c r="C99" s="137"/>
      <c r="D99" s="66"/>
      <c r="E99" s="22"/>
    </row>
    <row r="100" spans="1:5" ht="15.75" x14ac:dyDescent="0.25">
      <c r="A100" s="138" t="s">
        <v>31</v>
      </c>
      <c r="B100" s="139"/>
      <c r="C100" s="140"/>
      <c r="D100" s="25">
        <f>SUM(D82:D99)</f>
        <v>0</v>
      </c>
      <c r="E100" s="25">
        <f>SUM(E82:E99)</f>
        <v>0</v>
      </c>
    </row>
    <row r="101" spans="1:5" ht="21.75" customHeight="1" x14ac:dyDescent="0.25">
      <c r="A101" s="144" t="s">
        <v>75</v>
      </c>
      <c r="B101" s="145"/>
      <c r="C101" s="145"/>
      <c r="D101" s="146"/>
      <c r="E101" s="114">
        <f>D100+0.5*E100+E77</f>
        <v>0</v>
      </c>
    </row>
    <row r="102" spans="1:5" ht="52.5" customHeight="1" x14ac:dyDescent="0.25">
      <c r="A102" s="143" t="s">
        <v>48</v>
      </c>
      <c r="B102" s="143"/>
      <c r="C102" s="143"/>
      <c r="D102" s="143"/>
      <c r="E102" s="143"/>
    </row>
    <row r="103" spans="1:5" ht="15.75" x14ac:dyDescent="0.25">
      <c r="A103" s="128" t="s">
        <v>0</v>
      </c>
      <c r="B103" s="130" t="s">
        <v>19</v>
      </c>
      <c r="C103" s="131"/>
      <c r="D103" s="134" t="s">
        <v>9</v>
      </c>
      <c r="E103" s="135"/>
    </row>
    <row r="104" spans="1:5" ht="15.75" x14ac:dyDescent="0.25">
      <c r="A104" s="129"/>
      <c r="B104" s="132"/>
      <c r="C104" s="133"/>
      <c r="D104" s="24" t="s">
        <v>20</v>
      </c>
      <c r="E104" s="24" t="s">
        <v>21</v>
      </c>
    </row>
    <row r="105" spans="1:5" ht="15.75" x14ac:dyDescent="0.25">
      <c r="A105" s="23"/>
      <c r="B105" s="136"/>
      <c r="C105" s="137"/>
      <c r="D105" s="22"/>
      <c r="E105" s="65"/>
    </row>
    <row r="106" spans="1:5" ht="15.75" x14ac:dyDescent="0.25">
      <c r="A106" s="23"/>
      <c r="B106" s="136"/>
      <c r="C106" s="137"/>
      <c r="D106" s="22"/>
      <c r="E106" s="22"/>
    </row>
    <row r="107" spans="1:5" ht="15.75" x14ac:dyDescent="0.25">
      <c r="A107" s="23"/>
      <c r="B107" s="136"/>
      <c r="C107" s="137"/>
      <c r="D107" s="22"/>
      <c r="E107" s="22"/>
    </row>
    <row r="108" spans="1:5" ht="15.75" x14ac:dyDescent="0.25">
      <c r="A108" s="23"/>
      <c r="B108" s="136"/>
      <c r="C108" s="137"/>
      <c r="D108" s="22"/>
      <c r="E108" s="22"/>
    </row>
    <row r="109" spans="1:5" ht="15.75" x14ac:dyDescent="0.25">
      <c r="A109" s="23"/>
      <c r="B109" s="136"/>
      <c r="C109" s="137"/>
      <c r="D109" s="22"/>
      <c r="E109" s="22"/>
    </row>
    <row r="110" spans="1:5" ht="15.75" x14ac:dyDescent="0.25">
      <c r="A110" s="23"/>
      <c r="B110" s="136"/>
      <c r="C110" s="137"/>
      <c r="D110" s="22"/>
      <c r="E110" s="22"/>
    </row>
    <row r="111" spans="1:5" ht="15.75" x14ac:dyDescent="0.25">
      <c r="A111" s="23"/>
      <c r="B111" s="136"/>
      <c r="C111" s="137"/>
      <c r="D111" s="22"/>
      <c r="E111" s="22"/>
    </row>
    <row r="112" spans="1:5" ht="15.75" x14ac:dyDescent="0.25">
      <c r="A112" s="23"/>
      <c r="B112" s="136"/>
      <c r="C112" s="137"/>
      <c r="D112" s="22"/>
      <c r="E112" s="22"/>
    </row>
    <row r="113" spans="1:5" ht="15.75" x14ac:dyDescent="0.25">
      <c r="A113" s="23"/>
      <c r="B113" s="136"/>
      <c r="C113" s="137"/>
      <c r="D113" s="22"/>
      <c r="E113" s="22"/>
    </row>
    <row r="114" spans="1:5" ht="15.75" x14ac:dyDescent="0.25">
      <c r="A114" s="23"/>
      <c r="B114" s="136"/>
      <c r="C114" s="137"/>
      <c r="D114" s="22"/>
      <c r="E114" s="22"/>
    </row>
    <row r="115" spans="1:5" ht="15.75" x14ac:dyDescent="0.25">
      <c r="A115" s="23"/>
      <c r="B115" s="136"/>
      <c r="C115" s="137"/>
      <c r="D115" s="22"/>
      <c r="E115" s="22"/>
    </row>
    <row r="116" spans="1:5" ht="15.75" x14ac:dyDescent="0.25">
      <c r="A116" s="23"/>
      <c r="B116" s="136"/>
      <c r="C116" s="137"/>
      <c r="D116" s="22"/>
      <c r="E116" s="22"/>
    </row>
    <row r="117" spans="1:5" ht="15.75" x14ac:dyDescent="0.25">
      <c r="A117" s="23"/>
      <c r="B117" s="136"/>
      <c r="C117" s="137"/>
      <c r="D117" s="22"/>
      <c r="E117" s="22"/>
    </row>
    <row r="118" spans="1:5" ht="15.75" x14ac:dyDescent="0.25">
      <c r="A118" s="23"/>
      <c r="B118" s="136"/>
      <c r="C118" s="137"/>
      <c r="D118" s="22"/>
      <c r="E118" s="22"/>
    </row>
    <row r="119" spans="1:5" ht="15.75" x14ac:dyDescent="0.25">
      <c r="A119" s="23"/>
      <c r="B119" s="136"/>
      <c r="C119" s="137"/>
      <c r="D119" s="22"/>
      <c r="E119" s="22"/>
    </row>
    <row r="120" spans="1:5" ht="15.75" x14ac:dyDescent="0.25">
      <c r="A120" s="23"/>
      <c r="B120" s="136"/>
      <c r="C120" s="137"/>
      <c r="D120" s="22"/>
      <c r="E120" s="22"/>
    </row>
    <row r="121" spans="1:5" ht="15.75" x14ac:dyDescent="0.25">
      <c r="A121" s="23"/>
      <c r="B121" s="136"/>
      <c r="C121" s="137"/>
      <c r="D121" s="22"/>
      <c r="E121" s="22"/>
    </row>
    <row r="122" spans="1:5" ht="15.75" x14ac:dyDescent="0.25">
      <c r="A122" s="23"/>
      <c r="B122" s="136"/>
      <c r="C122" s="137"/>
      <c r="D122" s="22"/>
      <c r="E122" s="22"/>
    </row>
    <row r="123" spans="1:5" ht="15.75" x14ac:dyDescent="0.25">
      <c r="A123" s="138" t="s">
        <v>31</v>
      </c>
      <c r="B123" s="139"/>
      <c r="C123" s="140"/>
      <c r="D123" s="25">
        <f>SUM(D105:D122)</f>
        <v>0</v>
      </c>
      <c r="E123" s="25">
        <f>SUM(E105:E122)</f>
        <v>0</v>
      </c>
    </row>
    <row r="124" spans="1:5" ht="22.5" customHeight="1" x14ac:dyDescent="0.25">
      <c r="A124" s="141" t="s">
        <v>46</v>
      </c>
      <c r="B124" s="141"/>
      <c r="C124" s="141"/>
      <c r="D124" s="141"/>
      <c r="E124" s="25">
        <f>D123+0.5*E123</f>
        <v>0</v>
      </c>
    </row>
    <row r="125" spans="1:5" ht="22.5" customHeight="1" x14ac:dyDescent="0.25">
      <c r="A125" s="124" t="s">
        <v>78</v>
      </c>
      <c r="B125" s="125"/>
      <c r="C125" s="125"/>
      <c r="D125" s="126"/>
      <c r="E125" s="121">
        <f>SUM(E101)</f>
        <v>0</v>
      </c>
    </row>
    <row r="126" spans="1:5" ht="18.75" customHeight="1" x14ac:dyDescent="0.25">
      <c r="A126" s="141" t="s">
        <v>81</v>
      </c>
      <c r="B126" s="141"/>
      <c r="C126" s="141"/>
      <c r="D126" s="141"/>
      <c r="E126" s="25">
        <f>SUM(D18)</f>
        <v>28</v>
      </c>
    </row>
    <row r="127" spans="1:5" ht="21.75" customHeight="1" x14ac:dyDescent="0.25">
      <c r="A127" s="127" t="s">
        <v>68</v>
      </c>
      <c r="B127" s="127"/>
      <c r="C127" s="127"/>
      <c r="D127" s="127"/>
      <c r="E127" s="115">
        <f>SUM(E124,E125,E126,)</f>
        <v>28</v>
      </c>
    </row>
    <row r="128" spans="1:5" ht="18.75" x14ac:dyDescent="0.3">
      <c r="A128" s="7"/>
      <c r="B128" s="8"/>
      <c r="C128" s="9"/>
      <c r="D128" s="9"/>
      <c r="E128" s="9"/>
    </row>
    <row r="129" spans="1:5" ht="18.75" x14ac:dyDescent="0.3">
      <c r="A129" s="7"/>
      <c r="B129" s="8"/>
      <c r="C129" s="9"/>
      <c r="D129" s="9"/>
      <c r="E129" s="9"/>
    </row>
    <row r="130" spans="1:5" ht="15.75" x14ac:dyDescent="0.25">
      <c r="A130" s="6"/>
      <c r="B130" s="5"/>
    </row>
    <row r="145" spans="1:5" x14ac:dyDescent="0.25">
      <c r="A145" s="4"/>
      <c r="B145" s="4"/>
      <c r="C145" s="4"/>
      <c r="D145" s="4"/>
      <c r="E145" s="4"/>
    </row>
  </sheetData>
  <sheetProtection password="C348" sheet="1" objects="1" scenarios="1" selectLockedCells="1"/>
  <mergeCells count="96">
    <mergeCell ref="A126:D126"/>
    <mergeCell ref="A127:D127"/>
    <mergeCell ref="A14:B14"/>
    <mergeCell ref="B118:C118"/>
    <mergeCell ref="B119:C119"/>
    <mergeCell ref="B120:C120"/>
    <mergeCell ref="B117:C117"/>
    <mergeCell ref="B121:C121"/>
    <mergeCell ref="B122:C122"/>
    <mergeCell ref="A123:C123"/>
    <mergeCell ref="A124:D124"/>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A100:C100"/>
    <mergeCell ref="A101:D101"/>
    <mergeCell ref="A102:E102"/>
    <mergeCell ref="A103:A104"/>
    <mergeCell ref="B103:C104"/>
    <mergeCell ref="D103:E103"/>
    <mergeCell ref="B96:C96"/>
    <mergeCell ref="B97:C97"/>
    <mergeCell ref="B98:C98"/>
    <mergeCell ref="B90:C90"/>
    <mergeCell ref="B91:C91"/>
    <mergeCell ref="B92:C92"/>
    <mergeCell ref="B93:C93"/>
    <mergeCell ref="B94:C94"/>
    <mergeCell ref="B95:C95"/>
    <mergeCell ref="A77:D77"/>
    <mergeCell ref="B89:C89"/>
    <mergeCell ref="A78:E78"/>
    <mergeCell ref="A80:A81"/>
    <mergeCell ref="B80:C81"/>
    <mergeCell ref="D80:E80"/>
    <mergeCell ref="B82:C82"/>
    <mergeCell ref="B83:C83"/>
    <mergeCell ref="B84:C84"/>
    <mergeCell ref="B85:C85"/>
    <mergeCell ref="B86:C86"/>
    <mergeCell ref="B87:C87"/>
    <mergeCell ref="B88:C88"/>
    <mergeCell ref="B71:C71"/>
    <mergeCell ref="B73:C73"/>
    <mergeCell ref="B74:C74"/>
    <mergeCell ref="B75:C75"/>
    <mergeCell ref="A76:C76"/>
    <mergeCell ref="B66:C66"/>
    <mergeCell ref="B67:C67"/>
    <mergeCell ref="B68:C68"/>
    <mergeCell ref="B69:C69"/>
    <mergeCell ref="B70:C70"/>
    <mergeCell ref="B15:C15"/>
    <mergeCell ref="B60:C60"/>
    <mergeCell ref="A47:E47"/>
    <mergeCell ref="A48:E48"/>
    <mergeCell ref="A49:B49"/>
    <mergeCell ref="A51:E51"/>
    <mergeCell ref="A52:E54"/>
    <mergeCell ref="A55:E55"/>
    <mergeCell ref="A56:E56"/>
    <mergeCell ref="A57:E57"/>
    <mergeCell ref="A58:A59"/>
    <mergeCell ref="B58:C59"/>
    <mergeCell ref="D58:E58"/>
    <mergeCell ref="A1:E1"/>
    <mergeCell ref="A2:E2"/>
    <mergeCell ref="A4:E4"/>
    <mergeCell ref="A8:B8"/>
    <mergeCell ref="A10:E10"/>
    <mergeCell ref="A125:D125"/>
    <mergeCell ref="D45:E45"/>
    <mergeCell ref="B19:C19"/>
    <mergeCell ref="B20:D20"/>
    <mergeCell ref="B22:D25"/>
    <mergeCell ref="A27:E28"/>
    <mergeCell ref="A33:E33"/>
    <mergeCell ref="A35:B35"/>
    <mergeCell ref="D35:E35"/>
    <mergeCell ref="C43:E43"/>
    <mergeCell ref="B72:C72"/>
    <mergeCell ref="B61:C61"/>
    <mergeCell ref="B62:C62"/>
    <mergeCell ref="B63:C63"/>
    <mergeCell ref="B64:C64"/>
    <mergeCell ref="B65:C65"/>
  </mergeCells>
  <dataValidations count="4">
    <dataValidation type="list" allowBlank="1" showInputMessage="1" showErrorMessage="1" sqref="A49:B49" xr:uid="{00000000-0002-0000-0100-000000000000}">
      <formula1>"Track selection-page 2, Fluids-Thermal Science, Solid Mechanics - Shock &amp; Vibration, Material Science, Dynamics and Controls, Systems Design (Weaponeering - Survivability), Astronautics (Controls &amp; Structures)"</formula1>
    </dataValidation>
    <dataValidation type="list" allowBlank="1" showInputMessage="1" showErrorMessage="1" sqref="D7:D8" xr:uid="{00000000-0002-0000-0100-000001000000}">
      <formula1>"Select Quarter, March, June, September, December"</formula1>
    </dataValidation>
    <dataValidation type="list" allowBlank="1" showInputMessage="1" showErrorMessage="1" sqref="E8" xr:uid="{00000000-0002-0000-0100-000002000000}">
      <formula1>"Year, 2015, 2016, 2017, 2018, 2019, 2020, 2021, 2022, 2023, 2024, 2025"</formula1>
    </dataValidation>
    <dataValidation type="list" allowBlank="1" showInputMessage="1" showErrorMessage="1" sqref="E7" xr:uid="{00000000-0002-0000-0100-000003000000}">
      <formula1>"Year, 2014, 2015, 2016, 2017, 2018, 2019, 2020, 2021, 2022, 2023, 2024, 2025"</formula1>
    </dataValidation>
  </dataValidations>
  <pageMargins left="0.7" right="0.7" top="0.75" bottom="0.75" header="0.3" footer="0.3"/>
  <pageSetup scale="75"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workbookViewId="0">
      <selection activeCell="A20" sqref="A20"/>
    </sheetView>
  </sheetViews>
  <sheetFormatPr defaultColWidth="9.140625" defaultRowHeight="15" x14ac:dyDescent="0.25"/>
  <cols>
    <col min="1" max="1" width="10.7109375" style="3" customWidth="1"/>
    <col min="2" max="16384" width="9.140625" style="3"/>
  </cols>
  <sheetData>
    <row r="1" spans="1:6" x14ac:dyDescent="0.25">
      <c r="A1" s="97" t="s">
        <v>66</v>
      </c>
      <c r="B1" s="97"/>
      <c r="C1" s="97"/>
      <c r="D1" s="97"/>
      <c r="E1" s="97"/>
      <c r="F1" s="2"/>
    </row>
    <row r="2" spans="1:6" x14ac:dyDescent="0.25">
      <c r="A2" s="97"/>
      <c r="B2" s="97"/>
      <c r="C2" s="97"/>
      <c r="D2" s="98">
        <v>1</v>
      </c>
      <c r="E2" s="97"/>
      <c r="F2" s="2"/>
    </row>
    <row r="3" spans="1:6" x14ac:dyDescent="0.25">
      <c r="A3" s="109" t="b">
        <f>IF(MSME!E11&gt;11.99, + (D2))</f>
        <v>0</v>
      </c>
      <c r="B3" s="97"/>
      <c r="C3" s="97"/>
      <c r="D3" s="97"/>
      <c r="E3" s="97"/>
      <c r="F3" s="2"/>
    </row>
    <row r="4" spans="1:6" x14ac:dyDescent="0.25">
      <c r="A4" s="110" t="b">
        <f>IF(MSME!E12&gt;23.99,+(D2))</f>
        <v>0</v>
      </c>
      <c r="B4" s="97"/>
      <c r="C4" s="97"/>
      <c r="D4" s="97"/>
      <c r="E4" s="97"/>
      <c r="F4" s="2"/>
    </row>
    <row r="5" spans="1:6" x14ac:dyDescent="0.25">
      <c r="A5" s="110" t="b">
        <f>IF(MSME!E13&gt;7.99, +(D2))</f>
        <v>0</v>
      </c>
      <c r="B5" s="97"/>
      <c r="C5" s="97"/>
      <c r="D5" s="97"/>
      <c r="E5" s="97"/>
      <c r="F5" s="2"/>
    </row>
    <row r="6" spans="1:6" x14ac:dyDescent="0.25">
      <c r="A6" s="111" t="b">
        <f>IF(MSME!E14&gt;47.99,+(D2))</f>
        <v>0</v>
      </c>
      <c r="B6" s="97"/>
      <c r="C6" s="97"/>
      <c r="D6" s="97"/>
      <c r="E6" s="97"/>
      <c r="F6" s="2"/>
    </row>
    <row r="7" spans="1:6" x14ac:dyDescent="0.25">
      <c r="A7" s="111"/>
      <c r="B7" s="97"/>
      <c r="C7" s="97"/>
      <c r="D7" s="97"/>
      <c r="E7" s="97"/>
      <c r="F7" s="2"/>
    </row>
    <row r="8" spans="1:6" x14ac:dyDescent="0.25">
      <c r="A8" s="111"/>
      <c r="B8" s="97"/>
      <c r="C8" s="97"/>
      <c r="D8" s="97"/>
      <c r="E8" s="97"/>
      <c r="F8" s="2"/>
    </row>
    <row r="9" spans="1:6" x14ac:dyDescent="0.25">
      <c r="A9" s="110">
        <f>SUM(A3:A6)</f>
        <v>0</v>
      </c>
      <c r="B9" s="97"/>
      <c r="C9" s="97"/>
      <c r="D9" s="97"/>
      <c r="E9" s="97"/>
      <c r="F9" s="2"/>
    </row>
    <row r="10" spans="1:6" x14ac:dyDescent="0.25">
      <c r="A10" s="97"/>
      <c r="B10" s="97"/>
      <c r="C10" s="97"/>
      <c r="D10" s="97"/>
      <c r="E10" s="97"/>
      <c r="F10" s="2"/>
    </row>
    <row r="11" spans="1:6" x14ac:dyDescent="0.25">
      <c r="A11" s="97"/>
      <c r="B11" s="97"/>
      <c r="C11" s="97"/>
      <c r="D11" s="97"/>
      <c r="E11" s="97"/>
      <c r="F11" s="2"/>
    </row>
    <row r="12" spans="1:6" x14ac:dyDescent="0.25">
      <c r="A12" s="97"/>
      <c r="B12" s="97"/>
      <c r="C12" s="97"/>
      <c r="D12" s="97"/>
      <c r="E12" s="97"/>
      <c r="F12" s="2"/>
    </row>
    <row r="13" spans="1:6" x14ac:dyDescent="0.25">
      <c r="A13" s="97"/>
      <c r="B13" s="97"/>
      <c r="C13" s="97"/>
      <c r="D13" s="97"/>
      <c r="E13" s="97"/>
      <c r="F13" s="2"/>
    </row>
    <row r="14" spans="1:6" x14ac:dyDescent="0.25">
      <c r="A14" s="97"/>
      <c r="B14" s="97"/>
      <c r="C14" s="97"/>
      <c r="D14" s="97"/>
      <c r="E14" s="97"/>
      <c r="F14" s="2"/>
    </row>
    <row r="15" spans="1:6" x14ac:dyDescent="0.25">
      <c r="A15" s="97" t="s">
        <v>67</v>
      </c>
      <c r="B15" s="97"/>
      <c r="C15" s="97"/>
      <c r="D15" s="97"/>
      <c r="E15" s="97"/>
      <c r="F15" s="2"/>
    </row>
    <row r="16" spans="1:6" x14ac:dyDescent="0.25">
      <c r="A16" s="97"/>
      <c r="B16" s="97"/>
      <c r="C16" s="97"/>
      <c r="D16" s="98">
        <v>1</v>
      </c>
      <c r="E16" s="97"/>
      <c r="F16" s="2"/>
    </row>
    <row r="17" spans="1:6" x14ac:dyDescent="0.25">
      <c r="A17" s="109" t="b">
        <f>IF(ME!E11&gt;31.99, + (D16))</f>
        <v>0</v>
      </c>
      <c r="B17" s="97"/>
      <c r="C17" s="97"/>
      <c r="D17" s="97"/>
      <c r="E17" s="97"/>
      <c r="F17" s="2"/>
    </row>
    <row r="18" spans="1:6" x14ac:dyDescent="0.25">
      <c r="A18" s="110" t="b">
        <f>IF(ME!E12&gt;51.99,+(D16))</f>
        <v>0</v>
      </c>
      <c r="B18" s="97"/>
      <c r="C18" s="97"/>
      <c r="D18" s="97"/>
      <c r="E18" s="97"/>
      <c r="F18" s="2"/>
    </row>
    <row r="19" spans="1:6" x14ac:dyDescent="0.25">
      <c r="A19" s="110" t="b">
        <f>IF(ME!E13&gt;11.99, +(D16))</f>
        <v>0</v>
      </c>
      <c r="B19" s="97"/>
      <c r="C19" s="97"/>
      <c r="D19" s="97"/>
      <c r="E19" s="97"/>
      <c r="F19" s="2"/>
    </row>
    <row r="20" spans="1:6" x14ac:dyDescent="0.25">
      <c r="A20" s="111" t="b">
        <f>IF(ME!E14&gt;91.99,+(D16))</f>
        <v>0</v>
      </c>
      <c r="B20" s="97"/>
      <c r="C20" s="97"/>
      <c r="D20" s="97"/>
      <c r="E20" s="97"/>
      <c r="F20" s="2"/>
    </row>
    <row r="21" spans="1:6" x14ac:dyDescent="0.25">
      <c r="A21" s="111"/>
      <c r="B21" s="97"/>
      <c r="C21" s="97"/>
      <c r="D21" s="97"/>
      <c r="E21" s="97"/>
      <c r="F21" s="2"/>
    </row>
    <row r="22" spans="1:6" x14ac:dyDescent="0.25">
      <c r="A22" s="111"/>
      <c r="B22" s="97"/>
      <c r="C22" s="97"/>
      <c r="D22" s="97"/>
      <c r="E22" s="97"/>
      <c r="F22" s="2"/>
    </row>
    <row r="23" spans="1:6" x14ac:dyDescent="0.25">
      <c r="A23" s="110">
        <f>SUM(A17:A20)</f>
        <v>0</v>
      </c>
      <c r="B23" s="97"/>
      <c r="C23" s="97"/>
      <c r="D23" s="97"/>
      <c r="E23" s="99"/>
    </row>
    <row r="24" spans="1:6" x14ac:dyDescent="0.25">
      <c r="A24" s="99"/>
      <c r="B24" s="99"/>
      <c r="C24" s="99"/>
      <c r="D24" s="99"/>
      <c r="E24" s="99"/>
    </row>
  </sheetData>
  <sheetProtection password="CE6A"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F67284A34CE24A824741C898196363" ma:contentTypeVersion="3" ma:contentTypeDescription="Create a new document." ma:contentTypeScope="" ma:versionID="d72e65801b13a525b9e67f73e770e3fe">
  <xsd:schema xmlns:xsd="http://www.w3.org/2001/XMLSchema" xmlns:xs="http://www.w3.org/2001/XMLSchema" xmlns:p="http://schemas.microsoft.com/office/2006/metadata/properties" xmlns:ns2="d956be38-1d9a-42cc-871d-71d6a746dd6a" targetNamespace="http://schemas.microsoft.com/office/2006/metadata/properties" ma:root="true" ma:fieldsID="3325286187036ba4ad1b24e06fdc6a8b" ns2:_="">
    <xsd:import namespace="d956be38-1d9a-42cc-871d-71d6a746dd6a"/>
    <xsd:element name="properties">
      <xsd:complexType>
        <xsd:sequence>
          <xsd:element name="documentManagement">
            <xsd:complexType>
              <xsd:all>
                <xsd:element ref="ns2: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6be38-1d9a-42cc-871d-71d6a746dd6a" elementFormDefault="qualified">
    <xsd:import namespace="http://schemas.microsoft.com/office/2006/documentManagement/types"/>
    <xsd:import namespace="http://schemas.microsoft.com/office/infopath/2007/PartnerControls"/>
    <xsd:element name="Purpose" ma:index="8" nillable="true" ma:displayName="Purpose" ma:internalName="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rpose xmlns="d956be38-1d9a-42cc-871d-71d6a746dd6a" xsi:nil="true"/>
  </documentManagement>
</p:properties>
</file>

<file path=customXml/itemProps1.xml><?xml version="1.0" encoding="utf-8"?>
<ds:datastoreItem xmlns:ds="http://schemas.openxmlformats.org/officeDocument/2006/customXml" ds:itemID="{38E9611B-74EF-419C-A442-F509755783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6be38-1d9a-42cc-871d-71d6a746d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B77CB2-09D2-4BA5-A563-3885248BA13C}">
  <ds:schemaRefs>
    <ds:schemaRef ds:uri="http://schemas.microsoft.com/sharepoint/v3/contenttype/forms"/>
  </ds:schemaRefs>
</ds:datastoreItem>
</file>

<file path=customXml/itemProps3.xml><?xml version="1.0" encoding="utf-8"?>
<ds:datastoreItem xmlns:ds="http://schemas.openxmlformats.org/officeDocument/2006/customXml" ds:itemID="{C0876B7A-C635-4DBA-AC1E-612CE6E8A96E}">
  <ds:schemaRefs>
    <ds:schemaRef ds:uri="http://schemas.microsoft.com/office/infopath/2007/PartnerControls"/>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d956be38-1d9a-42cc-871d-71d6a746dd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MSME</vt:lpstr>
      <vt:lpstr>ME</vt:lpstr>
      <vt:lpstr>Test</vt:lpstr>
      <vt:lpstr>ME!Print_Area</vt:lpstr>
      <vt:lpstr>MSME!Print_Area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Stephens, Sandra (CIV)</dc:creator>
  <cp:lastModifiedBy>Bliss, Laurie (CIV)</cp:lastModifiedBy>
  <cp:lastPrinted>2020-01-31T18:51:30Z</cp:lastPrinted>
  <dcterms:created xsi:type="dcterms:W3CDTF">2014-04-11T14:54:21Z</dcterms:created>
  <dcterms:modified xsi:type="dcterms:W3CDTF">2020-01-31T18:51:50Z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0x0101006DF67284A34CE24A824741C898196363</vt:lpwstr>
  </property>
</Properties>
</file>